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45621"/>
</workbook>
</file>

<file path=xl/calcChain.xml><?xml version="1.0" encoding="utf-8"?>
<calcChain xmlns="http://schemas.openxmlformats.org/spreadsheetml/2006/main">
  <c r="Q25" i="3" l="1"/>
  <c r="P25" i="3"/>
  <c r="N25" i="3" l="1"/>
  <c r="N24" i="3"/>
  <c r="N23" i="3"/>
  <c r="N26" i="3" l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G24" i="7" s="1"/>
  <c r="F21" i="6"/>
  <c r="F19" i="6"/>
  <c r="F17" i="6"/>
  <c r="F16" i="6"/>
  <c r="F15" i="6"/>
  <c r="F14" i="6"/>
  <c r="G30" i="7" l="1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<sst xmlns="http://schemas.openxmlformats.org/spreadsheetml/2006/main" count="337" uniqueCount="244">
  <si>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</si>
  <si>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</si>
  <si>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</si>
  <si>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</si>
  <si>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</si>
  <si>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</si>
  <si>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</si>
  <si>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</si>
  <si>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</si>
  <si>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</si>
  <si>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</si>
  <si>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</si>
  <si>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</si>
  <si>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</si>
  <si>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</si>
  <si>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</si>
  <si>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</si>
  <si>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</si>
  <si>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</si>
  <si>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</si>
  <si>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</si>
  <si>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</si>
  <si>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</si>
  <si>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</si>
  <si>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</si>
  <si>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</si>
  <si>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</si>
  <si>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</si>
  <si>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</si>
  <si>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</si>
  <si>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</si>
  <si>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</si>
  <si>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</si>
  <si>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</si>
  <si>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</si>
  <si>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</si>
  <si>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</si>
  <si>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</si>
  <si>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</si>
  <si>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</si>
  <si>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</si>
  <si>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</si>
  <si>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</si>
  <si>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</si>
  <si>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</si>
  <si>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</si>
  <si>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</si>
  <si>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</si>
  <si>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</si>
  <si>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</si>
  <si>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</si>
  <si>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</si>
  <si>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</si>
  <si>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</si>
  <si>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</si>
  <si>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</si>
  <si>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</si>
  <si>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</si>
  <si>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</si>
  <si>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</si>
  <si>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</si>
  <si>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</si>
  <si>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</si>
  <si>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</si>
  <si>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</si>
  <si>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</si>
  <si>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</si>
  <si>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</si>
  <si>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</si>
  <si>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</si>
  <si>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</si>
  <si>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</si>
  <si>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</si>
  <si>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</si>
  <si>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</si>
  <si>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</si>
  <si>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</si>
  <si>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</si>
  <si>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</si>
  <si>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</si>
  <si>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</si>
  <si>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</si>
  <si>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</si>
  <si>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</si>
  <si>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</si>
  <si>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</si>
  <si>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</si>
  <si>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</si>
  <si>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</si>
  <si>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</si>
  <si>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</si>
  <si>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</si>
  <si>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</si>
  <si>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</si>
  <si>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</si>
  <si>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</si>
  <si>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</si>
  <si>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</si>
  <si>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</si>
  <si>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</si>
  <si>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</si>
  <si>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</si>
  <si>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</si>
  <si>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</si>
  <si>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</si>
  <si>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</si>
  <si>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</si>
  <si>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</si>
  <si>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</si>
  <si>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</si>
  <si>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</si>
  <si>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</si>
  <si>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</si>
  <si>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</si>
  <si>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</si>
  <si>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</si>
  <si>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</si>
  <si>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</si>
  <si>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</si>
  <si>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</si>
  <si>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</si>
  <si>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</si>
  <si>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</si>
  <si>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</si>
  <si>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</si>
  <si>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</si>
  <si>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</si>
  <si>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</si>
  <si>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</si>
  <si>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</si>
  <si>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</si>
  <si>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</si>
  <si>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</si>
  <si>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</si>
  <si>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</si>
  <si>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</si>
  <si>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</si>
  <si>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</si>
  <si>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</si>
  <si>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</si>
  <si>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</si>
  <si>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</si>
  <si>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</si>
  <si>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</si>
  <si>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</si>
  <si>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</si>
  <si>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</si>
  <si>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</si>
  <si>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</si>
  <si>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</si>
  <si>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</si>
  <si>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</si>
  <si>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</si>
  <si>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</si>
  <si>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</si>
  <si>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</si>
  <si>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</si>
  <si>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</si>
  <si>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</si>
  <si>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</si>
  <si>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</si>
  <si>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</si>
  <si>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</si>
  <si>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</si>
  <si>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</si>
  <si>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</si>
  <si>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</si>
  <si>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</si>
  <si>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</si>
  <si>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</si>
  <si>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</si>
  <si>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</si>
  <si>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</si>
  <si>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</si>
  <si>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</si>
  <si>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</si>
  <si>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</si>
  <si>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</si>
  <si>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</si>
  <si>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</si>
  <si>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</si>
  <si>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</si>
  <si>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</si>
  <si>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</si>
  <si>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</si>
  <si>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</si>
  <si>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</si>
  <si>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</si>
  <si>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</si>
  <si>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</si>
  <si>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</si>
  <si>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</si>
  <si>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</si>
  <si>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</si>
  <si>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</si>
  <si>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</si>
  <si>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</si>
  <si>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</si>
  <si>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</si>
  <si>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</si>
  <si>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</si>
  <si>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</si>
  <si>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</si>
  <si>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</si>
  <si>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</si>
  <si>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X</t>
  </si>
  <si>
    <t>Profesional tercer nivel</t>
  </si>
  <si>
    <t>2 años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</si>
  <si>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</si>
  <si>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</si>
  <si>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</si>
  <si>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 xml:space="preserve">Coopera. Participa activamente en el equipo, apoya las decisiones. Realiza la parte del trabajo que le corresponde.  Mantiene informados a los demás.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</si>
  <si>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</si>
  <si>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 xml:space="preserve"> </t>
  </si>
  <si>
    <t>Planificación y gestión</t>
  </si>
  <si>
    <t>Establece objetivos y plazos para la realización de actividades, define prioridades, controla la calidad del trabajo y verifica la información para asegurar acciones previstas.</t>
  </si>
  <si>
    <t>Generación de ideas</t>
  </si>
  <si>
    <t>Identifica procedimientos alternativos para apoyar en la entrega de productos o servicios a los clientes usuarios.</t>
  </si>
  <si>
    <t>Asistir en la ejecución de los servicios de compras públicas para la institución</t>
  </si>
  <si>
    <t>Asiste en servicios de Compras Públicas</t>
  </si>
  <si>
    <t>Técnicas de gestión de compras públicas en GADs</t>
  </si>
  <si>
    <t>Aplicación de programas de Compras Pública</t>
  </si>
  <si>
    <t>Analista de Compras Públicas</t>
  </si>
  <si>
    <t>Revisa actividades de adquisición y contratación de bienes, obras, servicios y consultorías de las distintas dependencias de la Prefectura.</t>
  </si>
  <si>
    <t>Revisa plegos de costos de compras públicas, cronogramas de flujos financiero y progreso físico de construcción y mantenimiento de obras.</t>
  </si>
  <si>
    <t>Asiste en la evaluación de planes de compras públicas de la institución.</t>
  </si>
  <si>
    <t>Manejo de recursos materiales</t>
  </si>
  <si>
    <t>Obtener y cuidar el uso apropiado de equipos, locales, accesorios y materiales necesarios para realizar ciertas actividades.</t>
  </si>
  <si>
    <t>Manual de Puestos</t>
  </si>
  <si>
    <t>ANALISTA DE COMPRAS PÚBLICAS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</si>
  <si>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</si>
  <si>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</si>
  <si>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</si>
  <si>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</si>
  <si>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</si>
  <si>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</si>
  <si>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</si>
  <si>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</si>
  <si>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</si>
  <si>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</si>
  <si>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>Los demás resultados esperados y actividades asignadas por la Dirección Administrativa y de Talento Humano.</t>
  </si>
  <si>
    <t>Dirección Administrativa y de Talento Humano</t>
  </si>
  <si>
    <t>Dirección Administrativa y de Talento Humano y servidores públicos de la Prefectura.</t>
  </si>
  <si>
    <t xml:space="preserve">Administración de empresas o afines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</si>
</sst>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3" fillId="0" borderId="11" xfId="0" applyFont="1" applyBorder="1"/>
    <xf numFmtId="0" fontId="2" fillId="0" borderId="26" xfId="0" applyFont="1" applyBorder="1" applyAlignment="1">
      <alignment horizontal="center" vertical="center" wrapText="1"/>
    </xf>
    <xf numFmtId="0" fontId="34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4" fillId="6" borderId="127" xfId="1" applyFont="1" applyFill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33" fillId="6" borderId="63" xfId="1" applyFont="1" applyFill="1" applyBorder="1" applyAlignment="1">
      <alignment horizontal="center" vertical="center"/>
    </xf>
    <xf numFmtId="0" fontId="33" fillId="6" borderId="64" xfId="1" applyFont="1" applyFill="1" applyBorder="1" applyAlignment="1">
      <alignment horizontal="center" vertical="center" wrapText="1"/>
    </xf>
    <xf numFmtId="0" fontId="33" fillId="6" borderId="64" xfId="1" applyFont="1" applyFill="1" applyBorder="1" applyAlignment="1">
      <alignment horizontal="center" vertical="center"/>
    </xf>
    <xf numFmtId="0" fontId="33" fillId="6" borderId="65" xfId="1" applyFont="1" applyFill="1" applyBorder="1" applyAlignment="1">
      <alignment horizontal="center" vertical="center"/>
    </xf>
    <xf numFmtId="0" fontId="35" fillId="7" borderId="21" xfId="1" applyFont="1" applyFill="1" applyBorder="1" applyAlignment="1">
      <alignment horizontal="center" vertical="center"/>
    </xf>
    <xf numFmtId="0" fontId="36" fillId="7" borderId="21" xfId="1" applyFont="1" applyFill="1" applyBorder="1" applyAlignment="1">
      <alignment horizontal="center" vertical="center"/>
    </xf>
    <xf numFmtId="0" fontId="36" fillId="7" borderId="22" xfId="1" applyFont="1" applyFill="1" applyBorder="1" applyAlignment="1">
      <alignment horizontal="center" vertical="center"/>
    </xf>
    <xf numFmtId="0" fontId="33" fillId="0" borderId="125" xfId="1" applyFont="1" applyFill="1" applyBorder="1" applyAlignment="1">
      <alignment horizontal="center" vertical="center"/>
    </xf>
    <xf numFmtId="0" fontId="33" fillId="0" borderId="126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124" xfId="0" applyFont="1" applyBorder="1" applyAlignment="1">
      <alignment horizontal="left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9" fillId="0" borderId="28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29" xfId="0" applyFont="1" applyBorder="1" applyAlignment="1">
      <alignment horizontal="left" wrapText="1"/>
    </xf>
    <xf numFmtId="0" fontId="29" fillId="0" borderId="2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justify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4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227239</xdr:colOff>
      <xdr:row>1</xdr:row>
      <xdr:rowOff>115898</xdr:rowOff>
    </xdr:from>
    <xdr:ext cx="1002544" cy="1054267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zoomScaleNormal="100" workbookViewId="0">
      <pane ySplit="3" topLeftCell="A4" activePane="bottomLeft" state="frozen"/>
      <selection activeCell="F1" sqref="F1"/>
      <selection pane="bottomLeft" activeCell="D7" sqref="D7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228</v>
      </c>
      <c r="C2" s="204" t="s">
        <v>229</v>
      </c>
      <c r="D2" s="205"/>
      <c r="E2" s="205"/>
      <c r="F2" s="205"/>
      <c r="G2" s="205"/>
      <c r="H2" s="206"/>
      <c r="I2" s="207"/>
      <c r="J2" s="208"/>
      <c r="K2" s="198"/>
    </row>
    <row r="3" spans="2:11" s="199" customFormat="1" ht="26.25" customHeight="1" thickBot="1" x14ac:dyDescent="0.3">
      <c r="B3" s="200" t="s">
        <v>230</v>
      </c>
      <c r="C3" s="201" t="s">
        <v>231</v>
      </c>
      <c r="D3" s="201" t="s">
        <v>232</v>
      </c>
      <c r="E3" s="201" t="s">
        <v>233</v>
      </c>
      <c r="F3" s="202" t="s">
        <v>234</v>
      </c>
      <c r="G3" s="201" t="s">
        <v>235</v>
      </c>
      <c r="H3" s="201" t="s">
        <v>236</v>
      </c>
      <c r="I3" s="202" t="s">
        <v>237</v>
      </c>
      <c r="J3" s="202" t="s">
        <v>238</v>
      </c>
      <c r="K3" s="203" t="s">
        <v>239</v>
      </c>
    </row>
  </sheetData>
  <mergeCells count="2">
    <mergeCell ref="C2:H2"/>
    <mergeCell ref="I2:J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B57" zoomScaleNormal="100" zoomScaleSheetLayoutView="100" workbookViewId="0">
      <selection activeCell="I71" sqref="I71:O71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6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6" ht="66" customHeight="1" thickBot="1" x14ac:dyDescent="0.25">
      <c r="A2" s="12"/>
      <c r="B2" s="280"/>
      <c r="C2" s="281"/>
      <c r="D2" s="281"/>
      <c r="E2" s="282" t="s">
        <v>175</v>
      </c>
      <c r="F2" s="283"/>
      <c r="G2" s="283"/>
      <c r="H2" s="283"/>
      <c r="I2" s="283"/>
      <c r="J2" s="283"/>
      <c r="K2" s="283"/>
      <c r="L2" s="283"/>
      <c r="M2" s="281"/>
      <c r="N2" s="281"/>
      <c r="O2" s="284"/>
    </row>
    <row r="3" spans="1:16" hidden="1" x14ac:dyDescent="0.2">
      <c r="A3" s="12"/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7"/>
    </row>
    <row r="4" spans="1:16" ht="35.25" hidden="1" customHeight="1" x14ac:dyDescent="0.2">
      <c r="A4" s="12"/>
      <c r="B4" s="285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7"/>
    </row>
    <row r="5" spans="1:16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6" ht="12.75" customHeight="1" x14ac:dyDescent="0.2">
      <c r="A6" s="12"/>
      <c r="B6" s="272" t="s">
        <v>0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4"/>
    </row>
    <row r="7" spans="1:16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6" ht="15" customHeight="1" x14ac:dyDescent="0.2">
      <c r="A8" s="12"/>
      <c r="B8" s="160" t="s">
        <v>1</v>
      </c>
      <c r="C8" s="291" t="s">
        <v>189</v>
      </c>
      <c r="D8" s="292"/>
      <c r="E8" s="292"/>
      <c r="F8" s="292"/>
      <c r="G8" s="292"/>
      <c r="H8" s="292"/>
      <c r="I8" s="162" t="s">
        <v>2</v>
      </c>
      <c r="J8" s="293" t="s">
        <v>241</v>
      </c>
      <c r="K8" s="293"/>
      <c r="L8" s="293"/>
      <c r="M8" s="293"/>
      <c r="N8" s="293"/>
      <c r="O8" s="294"/>
    </row>
    <row r="9" spans="1:16" ht="12.75" x14ac:dyDescent="0.2">
      <c r="A9" s="12"/>
      <c r="B9" s="160" t="s">
        <v>3</v>
      </c>
      <c r="C9" s="295" t="s">
        <v>222</v>
      </c>
      <c r="D9" s="295"/>
      <c r="E9" s="295"/>
      <c r="F9" s="295"/>
      <c r="G9" s="295"/>
      <c r="H9" s="295"/>
      <c r="I9" s="163" t="s">
        <v>4</v>
      </c>
      <c r="J9" s="3">
        <v>1520</v>
      </c>
      <c r="K9" s="4"/>
      <c r="L9" s="4"/>
      <c r="M9" s="4"/>
      <c r="N9" s="4"/>
      <c r="O9" s="5"/>
    </row>
    <row r="10" spans="1:16" ht="12.75" x14ac:dyDescent="0.2">
      <c r="A10" s="12"/>
      <c r="B10" s="161" t="s">
        <v>5</v>
      </c>
      <c r="C10" s="296" t="s">
        <v>122</v>
      </c>
      <c r="D10" s="295"/>
      <c r="E10" s="6"/>
      <c r="F10" s="6"/>
      <c r="G10" s="6"/>
      <c r="H10" s="6"/>
      <c r="I10" s="164" t="s">
        <v>7</v>
      </c>
      <c r="J10" s="7">
        <f>'Valoración Clasificación'!D63</f>
        <v>556</v>
      </c>
      <c r="K10" s="8"/>
      <c r="L10" s="8"/>
      <c r="M10" s="8"/>
      <c r="N10" s="8"/>
      <c r="O10" s="9"/>
      <c r="P10" s="132" t="s">
        <v>213</v>
      </c>
    </row>
    <row r="11" spans="1:16" ht="15" customHeight="1" x14ac:dyDescent="0.2">
      <c r="A11" s="12"/>
      <c r="B11" s="297" t="s">
        <v>8</v>
      </c>
      <c r="C11" s="298"/>
      <c r="D11" s="299" t="str">
        <f>'Valoración Clasificación'!L63</f>
        <v>Servidor Público 1</v>
      </c>
      <c r="E11" s="299"/>
      <c r="F11" s="299"/>
      <c r="G11" s="10" t="s">
        <v>9</v>
      </c>
      <c r="H11" s="79">
        <f>'Valoración Clasificación'!I63</f>
        <v>7</v>
      </c>
      <c r="I11" s="300"/>
      <c r="J11" s="301"/>
      <c r="K11" s="301"/>
      <c r="L11" s="301"/>
      <c r="M11" s="301"/>
      <c r="N11" s="301"/>
      <c r="O11" s="302"/>
    </row>
    <row r="12" spans="1:16" ht="15" customHeight="1" x14ac:dyDescent="0.2">
      <c r="A12" s="12"/>
      <c r="B12" s="297" t="s">
        <v>10</v>
      </c>
      <c r="C12" s="298"/>
      <c r="D12" s="306" t="s">
        <v>153</v>
      </c>
      <c r="E12" s="306"/>
      <c r="F12" s="306"/>
      <c r="G12" s="306"/>
      <c r="H12" s="306"/>
      <c r="I12" s="300"/>
      <c r="J12" s="301"/>
      <c r="K12" s="301"/>
      <c r="L12" s="301"/>
      <c r="M12" s="301"/>
      <c r="N12" s="301"/>
      <c r="O12" s="302"/>
    </row>
    <row r="13" spans="1:16" ht="15.75" customHeight="1" thickBot="1" x14ac:dyDescent="0.25">
      <c r="A13" s="12"/>
      <c r="B13" s="297" t="s">
        <v>11</v>
      </c>
      <c r="C13" s="298"/>
      <c r="D13" s="319">
        <v>42376</v>
      </c>
      <c r="E13" s="320"/>
      <c r="F13" s="320"/>
      <c r="G13" s="102"/>
      <c r="H13" s="78"/>
      <c r="I13" s="303"/>
      <c r="J13" s="304"/>
      <c r="K13" s="304"/>
      <c r="L13" s="304"/>
      <c r="M13" s="304"/>
      <c r="N13" s="304"/>
      <c r="O13" s="305"/>
    </row>
    <row r="14" spans="1:16" ht="12.75" customHeight="1" x14ac:dyDescent="0.2">
      <c r="A14" s="12"/>
      <c r="B14" s="307" t="s">
        <v>144</v>
      </c>
      <c r="C14" s="308"/>
      <c r="D14" s="308"/>
      <c r="E14" s="308"/>
      <c r="F14" s="308"/>
      <c r="G14" s="308"/>
      <c r="H14" s="308"/>
      <c r="I14" s="309"/>
      <c r="J14" s="309"/>
      <c r="K14" s="309"/>
      <c r="L14" s="309"/>
      <c r="M14" s="309"/>
      <c r="N14" s="309"/>
      <c r="O14" s="310"/>
    </row>
    <row r="15" spans="1:16" ht="13.5" customHeight="1" thickBot="1" x14ac:dyDescent="0.25">
      <c r="A15" s="12"/>
      <c r="B15" s="311" t="s">
        <v>145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3"/>
    </row>
    <row r="16" spans="1:16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7" ht="15" thickBot="1" x14ac:dyDescent="0.25">
      <c r="A17" s="12"/>
      <c r="B17" s="314" t="s">
        <v>180</v>
      </c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6"/>
    </row>
    <row r="18" spans="1:17" ht="15" customHeight="1" x14ac:dyDescent="0.2">
      <c r="A18" s="12"/>
      <c r="B18" s="317" t="s">
        <v>218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</row>
    <row r="19" spans="1:17" ht="12.75" x14ac:dyDescent="0.2">
      <c r="A19" s="12"/>
      <c r="B19" s="288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90"/>
    </row>
    <row r="20" spans="1:17" ht="12" thickBot="1" x14ac:dyDescent="0.25">
      <c r="A20" s="12"/>
      <c r="B20" s="321" t="s">
        <v>213</v>
      </c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3"/>
    </row>
    <row r="21" spans="1:17" ht="14.25" customHeight="1" thickBot="1" x14ac:dyDescent="0.25">
      <c r="A21" s="12"/>
      <c r="B21" s="272" t="s">
        <v>12</v>
      </c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4"/>
    </row>
    <row r="22" spans="1:17" ht="12.75" thickBot="1" x14ac:dyDescent="0.25">
      <c r="A22" s="12"/>
      <c r="B22" s="165" t="s">
        <v>13</v>
      </c>
      <c r="C22" s="324" t="s">
        <v>14</v>
      </c>
      <c r="D22" s="325"/>
      <c r="E22" s="326"/>
      <c r="F22" s="324" t="s">
        <v>15</v>
      </c>
      <c r="G22" s="325"/>
      <c r="H22" s="325"/>
      <c r="I22" s="325"/>
      <c r="J22" s="327"/>
      <c r="K22" s="166" t="s">
        <v>16</v>
      </c>
      <c r="L22" s="166" t="s">
        <v>17</v>
      </c>
      <c r="M22" s="166" t="s">
        <v>18</v>
      </c>
      <c r="N22" s="166" t="s">
        <v>19</v>
      </c>
      <c r="O22" s="167" t="s">
        <v>20</v>
      </c>
    </row>
    <row r="23" spans="1:17" ht="42" customHeight="1" x14ac:dyDescent="0.2">
      <c r="A23" s="11"/>
      <c r="B23" s="141">
        <v>1</v>
      </c>
      <c r="C23" s="328" t="s">
        <v>219</v>
      </c>
      <c r="D23" s="328"/>
      <c r="E23" s="328"/>
      <c r="F23" s="329" t="s">
        <v>223</v>
      </c>
      <c r="G23" s="330"/>
      <c r="H23" s="330"/>
      <c r="I23" s="330"/>
      <c r="J23" s="331"/>
      <c r="K23" s="193">
        <v>3</v>
      </c>
      <c r="L23" s="193">
        <v>5</v>
      </c>
      <c r="M23" s="193">
        <v>5</v>
      </c>
      <c r="N23" s="193">
        <f t="shared" ref="N23:N25" si="0">K23+(L23*M23)</f>
        <v>28</v>
      </c>
      <c r="O23" s="189" t="s">
        <v>21</v>
      </c>
    </row>
    <row r="24" spans="1:17" ht="23.25" customHeight="1" x14ac:dyDescent="0.2">
      <c r="A24" s="11"/>
      <c r="B24" s="142">
        <v>2</v>
      </c>
      <c r="C24" s="332"/>
      <c r="D24" s="333"/>
      <c r="E24" s="334"/>
      <c r="F24" s="335" t="s">
        <v>224</v>
      </c>
      <c r="G24" s="336"/>
      <c r="H24" s="336"/>
      <c r="I24" s="336"/>
      <c r="J24" s="337"/>
      <c r="K24" s="190">
        <v>5</v>
      </c>
      <c r="L24" s="190">
        <v>5</v>
      </c>
      <c r="M24" s="190">
        <v>5</v>
      </c>
      <c r="N24" s="190">
        <f t="shared" si="0"/>
        <v>30</v>
      </c>
      <c r="O24" s="191" t="s">
        <v>21</v>
      </c>
    </row>
    <row r="25" spans="1:17" ht="24" customHeight="1" x14ac:dyDescent="0.2">
      <c r="A25" s="11"/>
      <c r="B25" s="142">
        <v>3</v>
      </c>
      <c r="C25" s="332"/>
      <c r="D25" s="333"/>
      <c r="E25" s="334"/>
      <c r="F25" s="338" t="s">
        <v>225</v>
      </c>
      <c r="G25" s="339"/>
      <c r="H25" s="339"/>
      <c r="I25" s="339"/>
      <c r="J25" s="340"/>
      <c r="K25" s="143">
        <v>2</v>
      </c>
      <c r="L25" s="143">
        <v>5</v>
      </c>
      <c r="M25" s="143">
        <v>5</v>
      </c>
      <c r="N25" s="143">
        <f t="shared" si="0"/>
        <v>27</v>
      </c>
      <c r="O25" s="144" t="s">
        <v>21</v>
      </c>
      <c r="P25" s="132">
        <f>SUM(N23:N25)</f>
        <v>85</v>
      </c>
      <c r="Q25" s="132">
        <f>P25/3</f>
        <v>28.333333333333332</v>
      </c>
    </row>
    <row r="26" spans="1:17" ht="24" customHeight="1" x14ac:dyDescent="0.2">
      <c r="A26" s="11"/>
      <c r="B26" s="142">
        <v>4</v>
      </c>
      <c r="C26" s="332"/>
      <c r="D26" s="333"/>
      <c r="E26" s="334"/>
      <c r="F26" s="341" t="s">
        <v>240</v>
      </c>
      <c r="G26" s="341"/>
      <c r="H26" s="341"/>
      <c r="I26" s="341"/>
      <c r="J26" s="341"/>
      <c r="K26" s="190"/>
      <c r="L26" s="190"/>
      <c r="M26" s="190"/>
      <c r="N26" s="190">
        <f t="shared" ref="N26" si="1">K26+(L26*M26)</f>
        <v>0</v>
      </c>
      <c r="O26" s="191"/>
    </row>
    <row r="27" spans="1:17" ht="24.75" customHeight="1" x14ac:dyDescent="0.2">
      <c r="A27" s="11"/>
      <c r="B27" s="142">
        <v>5</v>
      </c>
      <c r="C27" s="332"/>
      <c r="D27" s="333"/>
      <c r="E27" s="334"/>
      <c r="F27" s="341"/>
      <c r="G27" s="341"/>
      <c r="H27" s="341"/>
      <c r="I27" s="341"/>
      <c r="J27" s="341"/>
      <c r="K27" s="143"/>
      <c r="L27" s="143"/>
      <c r="M27" s="143"/>
      <c r="N27" s="143">
        <f t="shared" ref="N27:N29" si="2">K27+(L27*M27)</f>
        <v>0</v>
      </c>
      <c r="O27" s="144"/>
    </row>
    <row r="28" spans="1:17" ht="12" x14ac:dyDescent="0.2">
      <c r="A28" s="11"/>
      <c r="B28" s="142">
        <v>6</v>
      </c>
      <c r="C28" s="332"/>
      <c r="D28" s="333"/>
      <c r="E28" s="334"/>
      <c r="F28" s="332"/>
      <c r="G28" s="333"/>
      <c r="H28" s="333"/>
      <c r="I28" s="333"/>
      <c r="J28" s="334"/>
      <c r="K28" s="143"/>
      <c r="L28" s="143"/>
      <c r="M28" s="143"/>
      <c r="N28" s="143">
        <f t="shared" si="2"/>
        <v>0</v>
      </c>
      <c r="O28" s="144"/>
    </row>
    <row r="29" spans="1:17" ht="12.75" thickBot="1" x14ac:dyDescent="0.25">
      <c r="A29" s="11"/>
      <c r="B29" s="142">
        <v>7</v>
      </c>
      <c r="C29" s="332"/>
      <c r="D29" s="333"/>
      <c r="E29" s="334"/>
      <c r="F29" s="332"/>
      <c r="G29" s="333"/>
      <c r="H29" s="333"/>
      <c r="I29" s="333"/>
      <c r="J29" s="334"/>
      <c r="K29" s="143"/>
      <c r="L29" s="143"/>
      <c r="M29" s="143"/>
      <c r="N29" s="143">
        <f t="shared" si="2"/>
        <v>0</v>
      </c>
      <c r="O29" s="144"/>
    </row>
    <row r="30" spans="1:17" x14ac:dyDescent="0.2">
      <c r="A30" s="12"/>
      <c r="B30" s="347" t="s">
        <v>22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9"/>
    </row>
    <row r="31" spans="1:17" ht="21.75" customHeight="1" x14ac:dyDescent="0.2">
      <c r="A31" s="12"/>
      <c r="B31" s="350" t="s">
        <v>181</v>
      </c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2"/>
    </row>
    <row r="32" spans="1:17" ht="12" thickBot="1" x14ac:dyDescent="0.25">
      <c r="A32" s="12"/>
      <c r="B32" s="350" t="s">
        <v>182</v>
      </c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2"/>
    </row>
    <row r="33" spans="1:16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2"/>
      <c r="B34" s="342" t="s">
        <v>23</v>
      </c>
      <c r="C34" s="343"/>
      <c r="D34" s="343"/>
      <c r="E34" s="343"/>
      <c r="F34" s="343"/>
      <c r="G34" s="343"/>
      <c r="H34" s="344"/>
      <c r="I34" s="345" t="s">
        <v>24</v>
      </c>
      <c r="J34" s="343"/>
      <c r="K34" s="343"/>
      <c r="L34" s="343"/>
      <c r="M34" s="343"/>
      <c r="N34" s="343"/>
      <c r="O34" s="346"/>
    </row>
    <row r="35" spans="1:16" ht="21.75" customHeight="1" x14ac:dyDescent="0.2">
      <c r="A35" s="12"/>
      <c r="B35" s="357" t="s">
        <v>25</v>
      </c>
      <c r="C35" s="358"/>
      <c r="D35" s="358"/>
      <c r="E35" s="358"/>
      <c r="F35" s="358"/>
      <c r="G35" s="358"/>
      <c r="H35" s="359"/>
      <c r="I35" s="360" t="s">
        <v>183</v>
      </c>
      <c r="J35" s="361"/>
      <c r="K35" s="361"/>
      <c r="L35" s="361"/>
      <c r="M35" s="361"/>
      <c r="N35" s="361"/>
      <c r="O35" s="362"/>
    </row>
    <row r="36" spans="1:16" ht="20.25" customHeight="1" x14ac:dyDescent="0.2">
      <c r="A36" s="12"/>
      <c r="B36" s="363" t="s">
        <v>26</v>
      </c>
      <c r="C36" s="364"/>
      <c r="D36" s="364"/>
      <c r="E36" s="364"/>
      <c r="F36" s="364"/>
      <c r="G36" s="364"/>
      <c r="H36" s="365"/>
      <c r="I36" s="366" t="s">
        <v>184</v>
      </c>
      <c r="J36" s="367"/>
      <c r="K36" s="367"/>
      <c r="L36" s="367"/>
      <c r="M36" s="367"/>
      <c r="N36" s="367"/>
      <c r="O36" s="368"/>
    </row>
    <row r="37" spans="1:16" s="136" customFormat="1" ht="36.75" customHeight="1" x14ac:dyDescent="0.25">
      <c r="A37" s="135"/>
      <c r="B37" s="168" t="s">
        <v>27</v>
      </c>
      <c r="C37" s="369" t="s">
        <v>176</v>
      </c>
      <c r="D37" s="369"/>
      <c r="E37" s="369"/>
      <c r="F37" s="369"/>
      <c r="G37" s="369"/>
      <c r="H37" s="369"/>
      <c r="I37" s="181" t="s">
        <v>28</v>
      </c>
      <c r="J37" s="370" t="s">
        <v>177</v>
      </c>
      <c r="K37" s="370"/>
      <c r="L37" s="370"/>
      <c r="M37" s="370"/>
      <c r="N37" s="370"/>
      <c r="O37" s="371"/>
    </row>
    <row r="38" spans="1:16" ht="24" customHeight="1" x14ac:dyDescent="0.2">
      <c r="A38" s="11"/>
      <c r="B38" s="168" t="s">
        <v>29</v>
      </c>
      <c r="C38" s="353" t="s">
        <v>178</v>
      </c>
      <c r="D38" s="353"/>
      <c r="E38" s="353"/>
      <c r="F38" s="353"/>
      <c r="G38" s="353"/>
      <c r="H38" s="353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2"/>
      <c r="B39" s="169" t="s">
        <v>30</v>
      </c>
      <c r="C39" s="354" t="s">
        <v>179</v>
      </c>
      <c r="D39" s="354"/>
      <c r="E39" s="354"/>
      <c r="F39" s="354"/>
      <c r="G39" s="354"/>
      <c r="H39" s="354"/>
      <c r="I39" s="139"/>
      <c r="J39" s="139"/>
      <c r="K39" s="355" t="s">
        <v>31</v>
      </c>
      <c r="L39" s="355"/>
      <c r="M39" s="355" t="s">
        <v>32</v>
      </c>
      <c r="N39" s="355"/>
      <c r="O39" s="356"/>
    </row>
    <row r="40" spans="1:16" ht="16.5" hidden="1" customHeight="1" thickBot="1" x14ac:dyDescent="0.25">
      <c r="A40" s="12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2"/>
      <c r="B41" s="272" t="s">
        <v>33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4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6" ht="24" customHeight="1" thickBot="1" x14ac:dyDescent="0.25">
      <c r="B43" s="236" t="s">
        <v>34</v>
      </c>
      <c r="C43" s="237"/>
      <c r="D43" s="237"/>
      <c r="E43" s="237"/>
      <c r="F43" s="237"/>
      <c r="G43" s="237"/>
      <c r="H43" s="237"/>
      <c r="I43" s="238"/>
      <c r="J43" s="275" t="s">
        <v>190</v>
      </c>
      <c r="K43" s="275"/>
      <c r="L43" s="275"/>
      <c r="M43" s="275"/>
      <c r="N43" s="275"/>
      <c r="O43" s="276"/>
    </row>
    <row r="44" spans="1:16" ht="26.25" customHeight="1" x14ac:dyDescent="0.2">
      <c r="B44" s="13">
        <v>1</v>
      </c>
      <c r="C44" s="277" t="str">
        <f t="shared" ref="C44:C50" si="3">F23</f>
        <v>Revisa actividades de adquisición y contratación de bienes, obras, servicios y consultorías de las distintas dependencias de la Prefectura.</v>
      </c>
      <c r="D44" s="278"/>
      <c r="E44" s="278"/>
      <c r="F44" s="278"/>
      <c r="G44" s="278"/>
      <c r="H44" s="278"/>
      <c r="I44" s="279"/>
      <c r="J44" s="263" t="s">
        <v>242</v>
      </c>
      <c r="K44" s="264"/>
      <c r="L44" s="264"/>
      <c r="M44" s="264"/>
      <c r="N44" s="264"/>
      <c r="O44" s="264"/>
      <c r="P44" s="192"/>
    </row>
    <row r="45" spans="1:16" ht="25.5" customHeight="1" x14ac:dyDescent="0.2">
      <c r="B45" s="14">
        <v>2</v>
      </c>
      <c r="C45" s="263" t="str">
        <f t="shared" si="3"/>
        <v>Revisa plegos de costos de compras públicas, cronogramas de flujos financiero y progreso físico de construcción y mantenimiento de obras.</v>
      </c>
      <c r="D45" s="264"/>
      <c r="E45" s="264"/>
      <c r="F45" s="264"/>
      <c r="G45" s="264"/>
      <c r="H45" s="264"/>
      <c r="I45" s="265"/>
      <c r="J45" s="269"/>
      <c r="K45" s="270"/>
      <c r="L45" s="270"/>
      <c r="M45" s="270"/>
      <c r="N45" s="270"/>
      <c r="O45" s="271"/>
    </row>
    <row r="46" spans="1:16" ht="26.25" customHeight="1" x14ac:dyDescent="0.2">
      <c r="B46" s="15">
        <v>3</v>
      </c>
      <c r="C46" s="263" t="str">
        <f t="shared" si="3"/>
        <v>Asiste en la evaluación de planes de compras públicas de la institución.</v>
      </c>
      <c r="D46" s="264"/>
      <c r="E46" s="264"/>
      <c r="F46" s="264"/>
      <c r="G46" s="264"/>
      <c r="H46" s="264"/>
      <c r="I46" s="265"/>
      <c r="J46" s="269"/>
      <c r="K46" s="270"/>
      <c r="L46" s="270"/>
      <c r="M46" s="270"/>
      <c r="N46" s="270"/>
      <c r="O46" s="271"/>
    </row>
    <row r="47" spans="1:16" ht="25.5" customHeight="1" x14ac:dyDescent="0.2">
      <c r="B47" s="14">
        <v>4</v>
      </c>
      <c r="C47" s="263" t="str">
        <f t="shared" si="3"/>
        <v>Los demás resultados esperados y actividades asignadas por la Dirección Administrativa y de Talento Humano.</v>
      </c>
      <c r="D47" s="264"/>
      <c r="E47" s="264"/>
      <c r="F47" s="264"/>
      <c r="G47" s="264"/>
      <c r="H47" s="264"/>
      <c r="I47" s="265"/>
      <c r="J47" s="269"/>
      <c r="K47" s="270"/>
      <c r="L47" s="270"/>
      <c r="M47" s="270"/>
      <c r="N47" s="270"/>
      <c r="O47" s="271"/>
    </row>
    <row r="48" spans="1:16" ht="24.75" customHeight="1" x14ac:dyDescent="0.2">
      <c r="B48" s="14">
        <v>5</v>
      </c>
      <c r="C48" s="263">
        <v>0</v>
      </c>
      <c r="D48" s="264"/>
      <c r="E48" s="264"/>
      <c r="F48" s="264"/>
      <c r="G48" s="264"/>
      <c r="H48" s="264"/>
      <c r="I48" s="265"/>
      <c r="J48" s="269"/>
      <c r="K48" s="270"/>
      <c r="L48" s="270"/>
      <c r="M48" s="270"/>
      <c r="N48" s="270"/>
      <c r="O48" s="271"/>
    </row>
    <row r="49" spans="2:15" ht="15" customHeight="1" x14ac:dyDescent="0.2">
      <c r="B49" s="16">
        <v>6</v>
      </c>
      <c r="C49" s="266">
        <f t="shared" si="3"/>
        <v>0</v>
      </c>
      <c r="D49" s="267"/>
      <c r="E49" s="267"/>
      <c r="F49" s="267"/>
      <c r="G49" s="267"/>
      <c r="H49" s="267"/>
      <c r="I49" s="268"/>
      <c r="J49" s="269"/>
      <c r="K49" s="270"/>
      <c r="L49" s="270"/>
      <c r="M49" s="270"/>
      <c r="N49" s="270"/>
      <c r="O49" s="271"/>
    </row>
    <row r="50" spans="2:15" ht="15.75" customHeight="1" thickBot="1" x14ac:dyDescent="0.25">
      <c r="B50" s="16">
        <v>7</v>
      </c>
      <c r="C50" s="266">
        <f t="shared" si="3"/>
        <v>0</v>
      </c>
      <c r="D50" s="267"/>
      <c r="E50" s="267"/>
      <c r="F50" s="267"/>
      <c r="G50" s="267"/>
      <c r="H50" s="267"/>
      <c r="I50" s="268"/>
      <c r="J50" s="269"/>
      <c r="K50" s="270"/>
      <c r="L50" s="270"/>
      <c r="M50" s="270"/>
      <c r="N50" s="270"/>
      <c r="O50" s="271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60" t="s">
        <v>35</v>
      </c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2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24" t="s">
        <v>36</v>
      </c>
      <c r="C54" s="225"/>
      <c r="D54" s="225"/>
      <c r="E54" s="225"/>
      <c r="F54" s="225"/>
      <c r="G54" s="225"/>
      <c r="H54" s="226"/>
      <c r="I54" s="239" t="s">
        <v>37</v>
      </c>
      <c r="J54" s="240"/>
      <c r="K54" s="240"/>
      <c r="L54" s="240"/>
      <c r="M54" s="240"/>
      <c r="N54" s="240"/>
      <c r="O54" s="241"/>
    </row>
    <row r="55" spans="2:15" ht="12.75" customHeight="1" x14ac:dyDescent="0.2">
      <c r="B55" s="251" t="str">
        <f>C23</f>
        <v>Asiste en servicios de Compras Públicas</v>
      </c>
      <c r="C55" s="252"/>
      <c r="D55" s="252"/>
      <c r="E55" s="252"/>
      <c r="F55" s="252"/>
      <c r="G55" s="252"/>
      <c r="H55" s="253"/>
      <c r="I55" s="254" t="s">
        <v>220</v>
      </c>
      <c r="J55" s="255"/>
      <c r="K55" s="255"/>
      <c r="L55" s="255"/>
      <c r="M55" s="255"/>
      <c r="N55" s="255"/>
      <c r="O55" s="256"/>
    </row>
    <row r="56" spans="2:15" ht="15" customHeight="1" x14ac:dyDescent="0.2">
      <c r="B56" s="248">
        <f t="shared" ref="B56:B61" si="4">C24</f>
        <v>0</v>
      </c>
      <c r="C56" s="249"/>
      <c r="D56" s="249"/>
      <c r="E56" s="249"/>
      <c r="F56" s="249"/>
      <c r="G56" s="249"/>
      <c r="H56" s="250"/>
      <c r="I56" s="257"/>
      <c r="J56" s="258"/>
      <c r="K56" s="258"/>
      <c r="L56" s="258"/>
      <c r="M56" s="258"/>
      <c r="N56" s="258"/>
      <c r="O56" s="259"/>
    </row>
    <row r="57" spans="2:15" ht="12" x14ac:dyDescent="0.2">
      <c r="B57" s="248">
        <f t="shared" si="4"/>
        <v>0</v>
      </c>
      <c r="C57" s="249"/>
      <c r="D57" s="249"/>
      <c r="E57" s="249"/>
      <c r="F57" s="249"/>
      <c r="G57" s="249"/>
      <c r="H57" s="250"/>
      <c r="I57" s="248"/>
      <c r="J57" s="249"/>
      <c r="K57" s="249"/>
      <c r="L57" s="249"/>
      <c r="M57" s="249"/>
      <c r="N57" s="249"/>
      <c r="O57" s="250"/>
    </row>
    <row r="58" spans="2:15" ht="12" x14ac:dyDescent="0.2">
      <c r="B58" s="248">
        <f t="shared" si="4"/>
        <v>0</v>
      </c>
      <c r="C58" s="249"/>
      <c r="D58" s="249"/>
      <c r="E58" s="249"/>
      <c r="F58" s="249"/>
      <c r="G58" s="249"/>
      <c r="H58" s="250"/>
      <c r="I58" s="248"/>
      <c r="J58" s="249"/>
      <c r="K58" s="249"/>
      <c r="L58" s="249"/>
      <c r="M58" s="249"/>
      <c r="N58" s="249"/>
      <c r="O58" s="250"/>
    </row>
    <row r="59" spans="2:15" ht="12" x14ac:dyDescent="0.2">
      <c r="B59" s="248">
        <f t="shared" si="4"/>
        <v>0</v>
      </c>
      <c r="C59" s="249"/>
      <c r="D59" s="249"/>
      <c r="E59" s="249"/>
      <c r="F59" s="249"/>
      <c r="G59" s="249"/>
      <c r="H59" s="250"/>
      <c r="I59" s="248"/>
      <c r="J59" s="249"/>
      <c r="K59" s="249"/>
      <c r="L59" s="249"/>
      <c r="M59" s="249"/>
      <c r="N59" s="249"/>
      <c r="O59" s="250"/>
    </row>
    <row r="60" spans="2:15" ht="12" x14ac:dyDescent="0.2">
      <c r="B60" s="248">
        <f t="shared" si="4"/>
        <v>0</v>
      </c>
      <c r="C60" s="249"/>
      <c r="D60" s="249"/>
      <c r="E60" s="249"/>
      <c r="F60" s="249"/>
      <c r="G60" s="249"/>
      <c r="H60" s="250"/>
      <c r="I60" s="248"/>
      <c r="J60" s="249"/>
      <c r="K60" s="249"/>
      <c r="L60" s="249"/>
      <c r="M60" s="249"/>
      <c r="N60" s="249"/>
      <c r="O60" s="250"/>
    </row>
    <row r="61" spans="2:15" ht="12.75" thickBot="1" x14ac:dyDescent="0.25">
      <c r="B61" s="242">
        <f t="shared" si="4"/>
        <v>0</v>
      </c>
      <c r="C61" s="243"/>
      <c r="D61" s="243"/>
      <c r="E61" s="243"/>
      <c r="F61" s="243"/>
      <c r="G61" s="243"/>
      <c r="H61" s="244"/>
      <c r="I61" s="242"/>
      <c r="J61" s="243"/>
      <c r="K61" s="243"/>
      <c r="L61" s="243"/>
      <c r="M61" s="243"/>
      <c r="N61" s="243"/>
      <c r="O61" s="244"/>
    </row>
    <row r="62" spans="2:15" ht="25.5" customHeight="1" thickBot="1" x14ac:dyDescent="0.25">
      <c r="B62" s="245" t="s">
        <v>212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7"/>
    </row>
    <row r="63" spans="2:15" ht="15.75" thickBot="1" x14ac:dyDescent="0.25">
      <c r="B63" s="221" t="s">
        <v>38</v>
      </c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3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36" t="s">
        <v>39</v>
      </c>
      <c r="C65" s="237"/>
      <c r="D65" s="237"/>
      <c r="E65" s="237"/>
      <c r="F65" s="237"/>
      <c r="G65" s="237"/>
      <c r="H65" s="238"/>
      <c r="I65" s="239" t="s">
        <v>40</v>
      </c>
      <c r="J65" s="240"/>
      <c r="K65" s="240"/>
      <c r="L65" s="240"/>
      <c r="M65" s="240"/>
      <c r="N65" s="240"/>
      <c r="O65" s="241"/>
    </row>
    <row r="66" spans="2:15" ht="13.5" customHeight="1" thickBot="1" x14ac:dyDescent="0.25">
      <c r="B66" s="233" t="s">
        <v>206</v>
      </c>
      <c r="C66" s="234"/>
      <c r="D66" s="234"/>
      <c r="E66" s="234"/>
      <c r="F66" s="234"/>
      <c r="G66" s="234"/>
      <c r="H66" s="235"/>
      <c r="I66" s="391" t="s">
        <v>243</v>
      </c>
      <c r="J66" s="559"/>
      <c r="K66" s="559"/>
      <c r="L66" s="559"/>
      <c r="M66" s="559"/>
      <c r="N66" s="559"/>
      <c r="O66" s="560"/>
    </row>
    <row r="67" spans="2:15" ht="15.75" thickBot="1" x14ac:dyDescent="0.25">
      <c r="B67" s="221" t="s">
        <v>41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3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24" t="s">
        <v>42</v>
      </c>
      <c r="C69" s="225"/>
      <c r="D69" s="225"/>
      <c r="E69" s="225"/>
      <c r="F69" s="225"/>
      <c r="G69" s="225"/>
      <c r="H69" s="226"/>
      <c r="I69" s="224" t="s">
        <v>43</v>
      </c>
      <c r="J69" s="225"/>
      <c r="K69" s="225"/>
      <c r="L69" s="225"/>
      <c r="M69" s="225"/>
      <c r="N69" s="225"/>
      <c r="O69" s="226"/>
    </row>
    <row r="70" spans="2:15" ht="12.75" x14ac:dyDescent="0.2">
      <c r="B70" s="227" t="s">
        <v>44</v>
      </c>
      <c r="C70" s="228"/>
      <c r="D70" s="228"/>
      <c r="E70" s="228"/>
      <c r="F70" s="228"/>
      <c r="G70" s="228"/>
      <c r="H70" s="229"/>
      <c r="I70" s="230" t="s">
        <v>207</v>
      </c>
      <c r="J70" s="231"/>
      <c r="K70" s="231"/>
      <c r="L70" s="231"/>
      <c r="M70" s="231"/>
      <c r="N70" s="231"/>
      <c r="O70" s="232"/>
    </row>
    <row r="71" spans="2:15" ht="15" customHeight="1" x14ac:dyDescent="0.2">
      <c r="B71" s="215" t="s">
        <v>45</v>
      </c>
      <c r="C71" s="216"/>
      <c r="D71" s="216"/>
      <c r="E71" s="216"/>
      <c r="F71" s="216"/>
      <c r="G71" s="216"/>
      <c r="H71" s="217"/>
      <c r="I71" s="212" t="s">
        <v>221</v>
      </c>
      <c r="J71" s="213"/>
      <c r="K71" s="213"/>
      <c r="L71" s="213"/>
      <c r="M71" s="213"/>
      <c r="N71" s="213"/>
      <c r="O71" s="214"/>
    </row>
    <row r="72" spans="2:15" ht="15.75" customHeight="1" thickBot="1" x14ac:dyDescent="0.25">
      <c r="B72" s="218"/>
      <c r="C72" s="219"/>
      <c r="D72" s="219"/>
      <c r="E72" s="219"/>
      <c r="F72" s="219"/>
      <c r="G72" s="219"/>
      <c r="H72" s="220"/>
      <c r="I72" s="209"/>
      <c r="J72" s="210"/>
      <c r="K72" s="210"/>
      <c r="L72" s="210"/>
      <c r="M72" s="210"/>
      <c r="N72" s="210"/>
      <c r="O72" s="211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39" zoomScaleNormal="100" zoomScaleSheetLayoutView="100" workbookViewId="0">
      <selection activeCell="H9" sqref="H9:L9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5"/>
      <c r="C2" s="436"/>
      <c r="D2" s="436"/>
      <c r="E2" s="282" t="s">
        <v>175</v>
      </c>
      <c r="F2" s="283"/>
      <c r="G2" s="283"/>
      <c r="H2" s="283"/>
      <c r="I2" s="283"/>
      <c r="J2" s="283"/>
      <c r="K2" s="283"/>
      <c r="L2" s="283"/>
      <c r="M2" s="436"/>
      <c r="N2" s="436"/>
      <c r="O2" s="437"/>
    </row>
    <row r="3" spans="1:15" ht="15.75" thickBot="1" x14ac:dyDescent="0.3">
      <c r="A3" s="1"/>
      <c r="B3" s="438" t="s">
        <v>46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40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41" t="s">
        <v>47</v>
      </c>
      <c r="C5" s="442"/>
      <c r="D5" s="442"/>
      <c r="E5" s="442"/>
      <c r="F5" s="442"/>
      <c r="G5" s="443"/>
      <c r="H5" s="441" t="s">
        <v>48</v>
      </c>
      <c r="I5" s="442"/>
      <c r="J5" s="442"/>
      <c r="K5" s="442"/>
      <c r="L5" s="443"/>
      <c r="M5" s="239" t="s">
        <v>49</v>
      </c>
      <c r="N5" s="240"/>
      <c r="O5" s="241"/>
    </row>
    <row r="6" spans="1:15" ht="15.75" thickBot="1" x14ac:dyDescent="0.3">
      <c r="A6" s="1"/>
      <c r="B6" s="444"/>
      <c r="C6" s="445"/>
      <c r="D6" s="445"/>
      <c r="E6" s="445"/>
      <c r="F6" s="445"/>
      <c r="G6" s="446"/>
      <c r="H6" s="444"/>
      <c r="I6" s="445"/>
      <c r="J6" s="445"/>
      <c r="K6" s="445"/>
      <c r="L6" s="446"/>
      <c r="M6" s="170" t="s">
        <v>50</v>
      </c>
      <c r="N6" s="170" t="s">
        <v>51</v>
      </c>
      <c r="O6" s="171" t="s">
        <v>52</v>
      </c>
    </row>
    <row r="7" spans="1:15" ht="27.75" customHeight="1" x14ac:dyDescent="0.25">
      <c r="A7" s="1"/>
      <c r="B7" s="447" t="s">
        <v>226</v>
      </c>
      <c r="C7" s="448"/>
      <c r="D7" s="448"/>
      <c r="E7" s="448"/>
      <c r="F7" s="448"/>
      <c r="G7" s="449"/>
      <c r="H7" s="450" t="s">
        <v>227</v>
      </c>
      <c r="I7" s="451"/>
      <c r="J7" s="451"/>
      <c r="K7" s="451"/>
      <c r="L7" s="452"/>
      <c r="M7" s="20"/>
      <c r="N7" s="20"/>
      <c r="O7" s="20" t="s">
        <v>205</v>
      </c>
    </row>
    <row r="8" spans="1:15" ht="26.25" customHeight="1" x14ac:dyDescent="0.25">
      <c r="A8" s="1"/>
      <c r="B8" s="459" t="s">
        <v>214</v>
      </c>
      <c r="C8" s="459"/>
      <c r="D8" s="459"/>
      <c r="E8" s="459"/>
      <c r="F8" s="459"/>
      <c r="G8" s="460"/>
      <c r="H8" s="461" t="s">
        <v>215</v>
      </c>
      <c r="I8" s="462"/>
      <c r="J8" s="462"/>
      <c r="K8" s="462"/>
      <c r="L8" s="463"/>
      <c r="M8" s="21"/>
      <c r="N8" s="21"/>
      <c r="O8" s="21" t="s">
        <v>205</v>
      </c>
    </row>
    <row r="9" spans="1:15" ht="28.5" customHeight="1" x14ac:dyDescent="0.25">
      <c r="A9" s="1"/>
      <c r="B9" s="464" t="s">
        <v>216</v>
      </c>
      <c r="C9" s="464"/>
      <c r="D9" s="464"/>
      <c r="E9" s="464"/>
      <c r="F9" s="464"/>
      <c r="G9" s="465"/>
      <c r="H9" s="461" t="s">
        <v>217</v>
      </c>
      <c r="I9" s="462"/>
      <c r="J9" s="462"/>
      <c r="K9" s="462"/>
      <c r="L9" s="463"/>
      <c r="M9" s="21"/>
      <c r="N9" s="21"/>
      <c r="O9" s="21" t="s">
        <v>205</v>
      </c>
    </row>
    <row r="10" spans="1:15" ht="26.25" customHeight="1" thickBot="1" x14ac:dyDescent="0.3">
      <c r="A10" s="1"/>
      <c r="B10" s="466"/>
      <c r="C10" s="467"/>
      <c r="D10" s="467"/>
      <c r="E10" s="467"/>
      <c r="F10" s="467"/>
      <c r="G10" s="468"/>
      <c r="H10" s="469"/>
      <c r="I10" s="470"/>
      <c r="J10" s="470"/>
      <c r="K10" s="470"/>
      <c r="L10" s="471"/>
      <c r="M10" s="23"/>
      <c r="N10" s="24"/>
      <c r="O10" s="25"/>
    </row>
    <row r="11" spans="1:15" ht="18.75" customHeight="1" x14ac:dyDescent="0.25">
      <c r="A11" s="1"/>
      <c r="B11" s="453" t="s">
        <v>186</v>
      </c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5"/>
    </row>
    <row r="12" spans="1:15" ht="21" hidden="1" customHeight="1" thickBot="1" x14ac:dyDescent="0.3">
      <c r="A12" s="1"/>
      <c r="B12" s="456"/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8"/>
    </row>
    <row r="13" spans="1:15" s="77" customFormat="1" ht="15.75" thickBot="1" x14ac:dyDescent="0.3">
      <c r="A13" s="1"/>
      <c r="B13" s="438" t="s">
        <v>53</v>
      </c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40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41" t="s">
        <v>47</v>
      </c>
      <c r="C15" s="442"/>
      <c r="D15" s="442"/>
      <c r="E15" s="442"/>
      <c r="F15" s="442"/>
      <c r="G15" s="443"/>
      <c r="H15" s="441" t="s">
        <v>48</v>
      </c>
      <c r="I15" s="442"/>
      <c r="J15" s="442"/>
      <c r="K15" s="442"/>
      <c r="L15" s="443"/>
      <c r="M15" s="239" t="s">
        <v>49</v>
      </c>
      <c r="N15" s="240"/>
      <c r="O15" s="241"/>
    </row>
    <row r="16" spans="1:15" ht="15.75" thickBot="1" x14ac:dyDescent="0.3">
      <c r="B16" s="444"/>
      <c r="C16" s="445"/>
      <c r="D16" s="445"/>
      <c r="E16" s="445"/>
      <c r="F16" s="445"/>
      <c r="G16" s="446"/>
      <c r="H16" s="444"/>
      <c r="I16" s="445"/>
      <c r="J16" s="445"/>
      <c r="K16" s="445"/>
      <c r="L16" s="446"/>
      <c r="M16" s="170" t="s">
        <v>50</v>
      </c>
      <c r="N16" s="170" t="s">
        <v>51</v>
      </c>
      <c r="O16" s="171" t="s">
        <v>52</v>
      </c>
    </row>
    <row r="17" spans="2:15" ht="27" customHeight="1" x14ac:dyDescent="0.25">
      <c r="B17" s="478" t="s">
        <v>208</v>
      </c>
      <c r="C17" s="479"/>
      <c r="D17" s="479"/>
      <c r="E17" s="479"/>
      <c r="F17" s="479"/>
      <c r="G17" s="480"/>
      <c r="H17" s="481" t="s">
        <v>209</v>
      </c>
      <c r="I17" s="482"/>
      <c r="J17" s="482"/>
      <c r="K17" s="482"/>
      <c r="L17" s="483"/>
      <c r="M17" s="20"/>
      <c r="N17" s="22"/>
      <c r="O17" s="27" t="s">
        <v>205</v>
      </c>
    </row>
    <row r="18" spans="2:15" ht="26.25" customHeight="1" x14ac:dyDescent="0.25">
      <c r="B18" s="484" t="s">
        <v>210</v>
      </c>
      <c r="C18" s="485"/>
      <c r="D18" s="485"/>
      <c r="E18" s="485"/>
      <c r="F18" s="485"/>
      <c r="G18" s="486"/>
      <c r="H18" s="461" t="s">
        <v>211</v>
      </c>
      <c r="I18" s="462"/>
      <c r="J18" s="462"/>
      <c r="K18" s="462"/>
      <c r="L18" s="463"/>
      <c r="M18" s="22"/>
      <c r="N18" s="28"/>
      <c r="O18" s="28" t="s">
        <v>205</v>
      </c>
    </row>
    <row r="19" spans="2:15" ht="28.5" customHeight="1" x14ac:dyDescent="0.25">
      <c r="B19" s="487"/>
      <c r="C19" s="488"/>
      <c r="D19" s="488"/>
      <c r="E19" s="488"/>
      <c r="F19" s="488"/>
      <c r="G19" s="489"/>
      <c r="H19" s="263"/>
      <c r="I19" s="264"/>
      <c r="J19" s="264"/>
      <c r="K19" s="264"/>
      <c r="L19" s="265"/>
      <c r="M19" s="28"/>
      <c r="N19" s="28"/>
      <c r="O19" s="28"/>
    </row>
    <row r="20" spans="2:15" ht="27.75" customHeight="1" thickBot="1" x14ac:dyDescent="0.3">
      <c r="B20" s="466"/>
      <c r="C20" s="467"/>
      <c r="D20" s="467"/>
      <c r="E20" s="467"/>
      <c r="F20" s="467"/>
      <c r="G20" s="468"/>
      <c r="H20" s="469"/>
      <c r="I20" s="470"/>
      <c r="J20" s="470"/>
      <c r="K20" s="470"/>
      <c r="L20" s="471"/>
      <c r="M20" s="24"/>
      <c r="N20" s="24"/>
      <c r="O20" s="24"/>
    </row>
    <row r="21" spans="2:15" ht="19.5" customHeight="1" x14ac:dyDescent="0.25">
      <c r="B21" s="453" t="s">
        <v>187</v>
      </c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5"/>
    </row>
    <row r="22" spans="2:15" hidden="1" x14ac:dyDescent="0.25">
      <c r="B22" s="490"/>
      <c r="C22" s="49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2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38" t="s">
        <v>54</v>
      </c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40"/>
    </row>
    <row r="25" spans="2:15" ht="15.75" hidden="1" thickBot="1" x14ac:dyDescent="0.3">
      <c r="B25" s="151"/>
      <c r="C25" s="152"/>
      <c r="D25" s="152"/>
      <c r="E25" s="152"/>
      <c r="F25" s="152"/>
      <c r="G25" s="153"/>
      <c r="H25" s="153"/>
      <c r="I25" s="153"/>
      <c r="J25" s="153"/>
      <c r="K25" s="153"/>
      <c r="L25" s="153"/>
      <c r="M25" s="153"/>
      <c r="N25" s="153"/>
      <c r="O25" s="154"/>
    </row>
    <row r="26" spans="2:15" ht="15.75" thickBot="1" x14ac:dyDescent="0.3">
      <c r="B26" s="493" t="s">
        <v>55</v>
      </c>
      <c r="C26" s="494"/>
      <c r="D26" s="494"/>
      <c r="E26" s="494"/>
      <c r="F26" s="494"/>
      <c r="G26" s="495"/>
      <c r="H26" s="493" t="s">
        <v>56</v>
      </c>
      <c r="I26" s="494"/>
      <c r="J26" s="495"/>
      <c r="K26" s="493" t="s">
        <v>57</v>
      </c>
      <c r="L26" s="494"/>
      <c r="M26" s="494"/>
      <c r="N26" s="494"/>
      <c r="O26" s="495"/>
    </row>
    <row r="27" spans="2:15" ht="15.75" thickBot="1" x14ac:dyDescent="0.3">
      <c r="B27" s="414" t="s">
        <v>58</v>
      </c>
      <c r="C27" s="415"/>
      <c r="D27" s="415"/>
      <c r="E27" s="415"/>
      <c r="F27" s="415"/>
      <c r="G27" s="416"/>
      <c r="H27" s="224"/>
      <c r="I27" s="225"/>
      <c r="J27" s="226"/>
      <c r="K27" s="224"/>
      <c r="L27" s="225"/>
      <c r="M27" s="225"/>
      <c r="N27" s="225"/>
      <c r="O27" s="226"/>
    </row>
    <row r="28" spans="2:15" x14ac:dyDescent="0.25">
      <c r="B28" s="251" t="str">
        <f>'Descripcion 1'!I55</f>
        <v>Técnicas de gestión de compras públicas en GADs</v>
      </c>
      <c r="C28" s="252"/>
      <c r="D28" s="252"/>
      <c r="E28" s="252"/>
      <c r="F28" s="252"/>
      <c r="G28" s="253"/>
      <c r="H28" s="420" t="s">
        <v>157</v>
      </c>
      <c r="I28" s="421"/>
      <c r="J28" s="422"/>
      <c r="K28" s="420"/>
      <c r="L28" s="421"/>
      <c r="M28" s="421"/>
      <c r="N28" s="421"/>
      <c r="O28" s="422"/>
    </row>
    <row r="29" spans="2:15" x14ac:dyDescent="0.25">
      <c r="B29" s="248">
        <f>'Descripcion 1'!I56</f>
        <v>0</v>
      </c>
      <c r="C29" s="249"/>
      <c r="D29" s="249"/>
      <c r="E29" s="249"/>
      <c r="F29" s="249"/>
      <c r="G29" s="250"/>
      <c r="H29" s="401"/>
      <c r="I29" s="402"/>
      <c r="J29" s="403"/>
      <c r="K29" s="401"/>
      <c r="L29" s="402"/>
      <c r="M29" s="402"/>
      <c r="N29" s="402"/>
      <c r="O29" s="403"/>
    </row>
    <row r="30" spans="2:15" x14ac:dyDescent="0.25">
      <c r="B30" s="248">
        <f>'Descripcion 1'!I57</f>
        <v>0</v>
      </c>
      <c r="C30" s="249"/>
      <c r="D30" s="249"/>
      <c r="E30" s="249"/>
      <c r="F30" s="249"/>
      <c r="G30" s="250"/>
      <c r="H30" s="401"/>
      <c r="I30" s="402"/>
      <c r="J30" s="403"/>
      <c r="K30" s="401"/>
      <c r="L30" s="402"/>
      <c r="M30" s="402"/>
      <c r="N30" s="402"/>
      <c r="O30" s="403"/>
    </row>
    <row r="31" spans="2:15" x14ac:dyDescent="0.25">
      <c r="B31" s="248">
        <f>'Descripcion 1'!I58</f>
        <v>0</v>
      </c>
      <c r="C31" s="249"/>
      <c r="D31" s="249"/>
      <c r="E31" s="249"/>
      <c r="F31" s="249"/>
      <c r="G31" s="250"/>
      <c r="H31" s="401"/>
      <c r="I31" s="402"/>
      <c r="J31" s="403"/>
      <c r="K31" s="401"/>
      <c r="L31" s="402"/>
      <c r="M31" s="402"/>
      <c r="N31" s="402"/>
      <c r="O31" s="403"/>
    </row>
    <row r="32" spans="2:15" x14ac:dyDescent="0.25">
      <c r="B32" s="423">
        <f>'Descripcion 1'!I59</f>
        <v>0</v>
      </c>
      <c r="C32" s="424"/>
      <c r="D32" s="424"/>
      <c r="E32" s="424"/>
      <c r="F32" s="424"/>
      <c r="G32" s="425"/>
      <c r="H32" s="432"/>
      <c r="I32" s="433"/>
      <c r="J32" s="434"/>
      <c r="K32" s="432"/>
      <c r="L32" s="433"/>
      <c r="M32" s="433"/>
      <c r="N32" s="433"/>
      <c r="O32" s="434"/>
    </row>
    <row r="33" spans="2:15" x14ac:dyDescent="0.25">
      <c r="B33" s="248">
        <f>'Descripcion 1'!I60</f>
        <v>0</v>
      </c>
      <c r="C33" s="249"/>
      <c r="D33" s="249"/>
      <c r="E33" s="249"/>
      <c r="F33" s="249"/>
      <c r="G33" s="250"/>
      <c r="H33" s="401"/>
      <c r="I33" s="402"/>
      <c r="J33" s="403"/>
      <c r="K33" s="401"/>
      <c r="L33" s="402"/>
      <c r="M33" s="402"/>
      <c r="N33" s="402"/>
      <c r="O33" s="403"/>
    </row>
    <row r="34" spans="2:15" ht="15.75" thickBot="1" x14ac:dyDescent="0.3">
      <c r="B34" s="248">
        <f>'Descripcion 1'!I61</f>
        <v>0</v>
      </c>
      <c r="C34" s="249"/>
      <c r="D34" s="249"/>
      <c r="E34" s="249"/>
      <c r="F34" s="249"/>
      <c r="G34" s="250"/>
      <c r="H34" s="401"/>
      <c r="I34" s="402"/>
      <c r="J34" s="403"/>
      <c r="K34" s="401"/>
      <c r="L34" s="402"/>
      <c r="M34" s="402"/>
      <c r="N34" s="402"/>
      <c r="O34" s="403"/>
    </row>
    <row r="35" spans="2:15" ht="15.75" thickBot="1" x14ac:dyDescent="0.3">
      <c r="B35" s="414" t="s">
        <v>59</v>
      </c>
      <c r="C35" s="415"/>
      <c r="D35" s="415"/>
      <c r="E35" s="415"/>
      <c r="F35" s="415"/>
      <c r="G35" s="416"/>
      <c r="H35" s="417"/>
      <c r="I35" s="418"/>
      <c r="J35" s="419"/>
      <c r="K35" s="417"/>
      <c r="L35" s="418"/>
      <c r="M35" s="418"/>
      <c r="N35" s="418"/>
      <c r="O35" s="419"/>
    </row>
    <row r="36" spans="2:15" ht="15.75" thickBot="1" x14ac:dyDescent="0.3">
      <c r="B36" s="426" t="str">
        <f>'Descripcion 1'!I66</f>
        <v xml:space="preserve">Administración de empresas o afines </v>
      </c>
      <c r="C36" s="427"/>
      <c r="D36" s="427"/>
      <c r="E36" s="427"/>
      <c r="F36" s="427"/>
      <c r="G36" s="428"/>
      <c r="H36" s="429" t="s">
        <v>157</v>
      </c>
      <c r="I36" s="430"/>
      <c r="J36" s="431"/>
      <c r="K36" s="429"/>
      <c r="L36" s="430"/>
      <c r="M36" s="430"/>
      <c r="N36" s="430"/>
      <c r="O36" s="431"/>
    </row>
    <row r="37" spans="2:15" ht="15.75" thickBot="1" x14ac:dyDescent="0.3">
      <c r="B37" s="414" t="s">
        <v>60</v>
      </c>
      <c r="C37" s="415"/>
      <c r="D37" s="415"/>
      <c r="E37" s="415"/>
      <c r="F37" s="415"/>
      <c r="G37" s="416"/>
      <c r="H37" s="417"/>
      <c r="I37" s="418"/>
      <c r="J37" s="419"/>
      <c r="K37" s="417"/>
      <c r="L37" s="418"/>
      <c r="M37" s="418"/>
      <c r="N37" s="418"/>
      <c r="O37" s="419"/>
    </row>
    <row r="38" spans="2:15" x14ac:dyDescent="0.25">
      <c r="B38" s="472" t="str">
        <f>'Descripcion 1'!I71</f>
        <v>Aplicación de programas de Compras Pública</v>
      </c>
      <c r="C38" s="473"/>
      <c r="D38" s="473"/>
      <c r="E38" s="473"/>
      <c r="F38" s="473"/>
      <c r="G38" s="474"/>
      <c r="H38" s="420" t="s">
        <v>157</v>
      </c>
      <c r="I38" s="421"/>
      <c r="J38" s="422"/>
      <c r="K38" s="475"/>
      <c r="L38" s="476"/>
      <c r="M38" s="476"/>
      <c r="N38" s="476"/>
      <c r="O38" s="477"/>
    </row>
    <row r="39" spans="2:15" ht="15.75" thickBot="1" x14ac:dyDescent="0.3">
      <c r="B39" s="377">
        <f>'Descripcion 1'!I72</f>
        <v>0</v>
      </c>
      <c r="C39" s="378"/>
      <c r="D39" s="378"/>
      <c r="E39" s="378"/>
      <c r="F39" s="378"/>
      <c r="G39" s="379"/>
      <c r="H39" s="186"/>
      <c r="I39" s="187"/>
      <c r="J39" s="188"/>
      <c r="K39" s="380"/>
      <c r="L39" s="381"/>
      <c r="M39" s="381"/>
      <c r="N39" s="381"/>
      <c r="O39" s="382"/>
    </row>
    <row r="40" spans="2:15" ht="15.75" thickBot="1" x14ac:dyDescent="0.3">
      <c r="B40" s="414" t="s">
        <v>61</v>
      </c>
      <c r="C40" s="415"/>
      <c r="D40" s="415"/>
      <c r="E40" s="415"/>
      <c r="F40" s="415"/>
      <c r="G40" s="416"/>
      <c r="H40" s="417"/>
      <c r="I40" s="418"/>
      <c r="J40" s="419"/>
      <c r="K40" s="417"/>
      <c r="L40" s="418"/>
      <c r="M40" s="418"/>
      <c r="N40" s="418"/>
      <c r="O40" s="419"/>
    </row>
    <row r="41" spans="2:15" x14ac:dyDescent="0.25">
      <c r="B41" s="251" t="str">
        <f>B7</f>
        <v>Manejo de recursos materiales</v>
      </c>
      <c r="C41" s="252"/>
      <c r="D41" s="252"/>
      <c r="E41" s="252"/>
      <c r="F41" s="252"/>
      <c r="G41" s="253"/>
      <c r="H41" s="420" t="s">
        <v>157</v>
      </c>
      <c r="I41" s="421"/>
      <c r="J41" s="422"/>
      <c r="K41" s="420"/>
      <c r="L41" s="421"/>
      <c r="M41" s="421"/>
      <c r="N41" s="421"/>
      <c r="O41" s="422"/>
    </row>
    <row r="42" spans="2:15" x14ac:dyDescent="0.25">
      <c r="B42" s="248" t="str">
        <f t="shared" ref="B42:B44" si="0">B8</f>
        <v>Planificación y gestión</v>
      </c>
      <c r="C42" s="249"/>
      <c r="D42" s="249"/>
      <c r="E42" s="249"/>
      <c r="F42" s="249"/>
      <c r="G42" s="250"/>
      <c r="H42" s="401" t="s">
        <v>157</v>
      </c>
      <c r="I42" s="402"/>
      <c r="J42" s="403"/>
      <c r="K42" s="401"/>
      <c r="L42" s="402"/>
      <c r="M42" s="402"/>
      <c r="N42" s="402"/>
      <c r="O42" s="403"/>
    </row>
    <row r="43" spans="2:15" x14ac:dyDescent="0.25">
      <c r="B43" s="248" t="str">
        <f t="shared" si="0"/>
        <v>Generación de ideas</v>
      </c>
      <c r="C43" s="249"/>
      <c r="D43" s="249"/>
      <c r="E43" s="249"/>
      <c r="F43" s="249"/>
      <c r="G43" s="250"/>
      <c r="H43" s="401" t="s">
        <v>157</v>
      </c>
      <c r="I43" s="402"/>
      <c r="J43" s="403"/>
      <c r="K43" s="401"/>
      <c r="L43" s="402"/>
      <c r="M43" s="402"/>
      <c r="N43" s="402"/>
      <c r="O43" s="403"/>
    </row>
    <row r="44" spans="2:15" ht="15.75" thickBot="1" x14ac:dyDescent="0.3">
      <c r="B44" s="423">
        <f t="shared" si="0"/>
        <v>0</v>
      </c>
      <c r="C44" s="424"/>
      <c r="D44" s="424"/>
      <c r="E44" s="424"/>
      <c r="F44" s="424"/>
      <c r="G44" s="425"/>
      <c r="H44" s="401"/>
      <c r="I44" s="402"/>
      <c r="J44" s="403"/>
      <c r="K44" s="401"/>
      <c r="L44" s="402"/>
      <c r="M44" s="402"/>
      <c r="N44" s="402"/>
      <c r="O44" s="403"/>
    </row>
    <row r="45" spans="2:15" ht="15.75" thickBot="1" x14ac:dyDescent="0.3">
      <c r="B45" s="414" t="s">
        <v>62</v>
      </c>
      <c r="C45" s="415"/>
      <c r="D45" s="415"/>
      <c r="E45" s="415"/>
      <c r="F45" s="415"/>
      <c r="G45" s="416"/>
      <c r="H45" s="417"/>
      <c r="I45" s="418"/>
      <c r="J45" s="419"/>
      <c r="K45" s="417"/>
      <c r="L45" s="418"/>
      <c r="M45" s="418"/>
      <c r="N45" s="418"/>
      <c r="O45" s="419"/>
    </row>
    <row r="46" spans="2:15" x14ac:dyDescent="0.25">
      <c r="B46" s="251" t="str">
        <f>B17</f>
        <v>Orientación al servicio</v>
      </c>
      <c r="C46" s="252"/>
      <c r="D46" s="252"/>
      <c r="E46" s="252"/>
      <c r="F46" s="252"/>
      <c r="G46" s="253"/>
      <c r="H46" s="420" t="s">
        <v>157</v>
      </c>
      <c r="I46" s="421"/>
      <c r="J46" s="422"/>
      <c r="K46" s="420"/>
      <c r="L46" s="421"/>
      <c r="M46" s="421"/>
      <c r="N46" s="421"/>
      <c r="O46" s="422"/>
    </row>
    <row r="47" spans="2:15" x14ac:dyDescent="0.25">
      <c r="B47" s="248" t="str">
        <f t="shared" ref="B47:B49" si="1">B18</f>
        <v xml:space="preserve">  Trabajo en equipo</v>
      </c>
      <c r="C47" s="249"/>
      <c r="D47" s="249"/>
      <c r="E47" s="249"/>
      <c r="F47" s="249"/>
      <c r="G47" s="250"/>
      <c r="H47" s="401" t="s">
        <v>157</v>
      </c>
      <c r="I47" s="402"/>
      <c r="J47" s="403"/>
      <c r="K47" s="401"/>
      <c r="L47" s="402"/>
      <c r="M47" s="402"/>
      <c r="N47" s="402"/>
      <c r="O47" s="403"/>
    </row>
    <row r="48" spans="2:15" x14ac:dyDescent="0.25">
      <c r="B48" s="248">
        <f t="shared" si="1"/>
        <v>0</v>
      </c>
      <c r="C48" s="249"/>
      <c r="D48" s="249"/>
      <c r="E48" s="249"/>
      <c r="F48" s="249"/>
      <c r="G48" s="250"/>
      <c r="H48" s="401"/>
      <c r="I48" s="402"/>
      <c r="J48" s="403"/>
      <c r="K48" s="401"/>
      <c r="L48" s="402"/>
      <c r="M48" s="402"/>
      <c r="N48" s="402"/>
      <c r="O48" s="403"/>
    </row>
    <row r="49" spans="2:15" x14ac:dyDescent="0.25">
      <c r="B49" s="248">
        <f t="shared" si="1"/>
        <v>0</v>
      </c>
      <c r="C49" s="249"/>
      <c r="D49" s="249"/>
      <c r="E49" s="249"/>
      <c r="F49" s="249"/>
      <c r="G49" s="250"/>
      <c r="H49" s="401"/>
      <c r="I49" s="402"/>
      <c r="J49" s="403"/>
      <c r="K49" s="401"/>
      <c r="L49" s="402"/>
      <c r="M49" s="402"/>
      <c r="N49" s="402"/>
      <c r="O49" s="403"/>
    </row>
    <row r="50" spans="2:15" x14ac:dyDescent="0.25">
      <c r="B50" s="404" t="s">
        <v>63</v>
      </c>
      <c r="C50" s="405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6"/>
    </row>
    <row r="51" spans="2:15" ht="15.75" thickBot="1" x14ac:dyDescent="0.3">
      <c r="B51" s="407" t="s">
        <v>64</v>
      </c>
      <c r="C51" s="408"/>
      <c r="D51" s="408"/>
      <c r="E51" s="408"/>
      <c r="F51" s="408"/>
      <c r="G51" s="409"/>
      <c r="H51" s="410" t="s">
        <v>65</v>
      </c>
      <c r="I51" s="409"/>
      <c r="J51" s="411" t="s">
        <v>66</v>
      </c>
      <c r="K51" s="412"/>
      <c r="L51" s="412"/>
      <c r="M51" s="412"/>
      <c r="N51" s="412"/>
      <c r="O51" s="413"/>
    </row>
    <row r="52" spans="2:15" ht="15.75" thickBot="1" x14ac:dyDescent="0.3">
      <c r="B52" s="394" t="s">
        <v>67</v>
      </c>
      <c r="C52" s="396" t="s">
        <v>68</v>
      </c>
      <c r="D52" s="398" t="s">
        <v>69</v>
      </c>
      <c r="E52" s="399"/>
      <c r="F52" s="399"/>
      <c r="G52" s="400"/>
      <c r="H52" s="394" t="s">
        <v>70</v>
      </c>
      <c r="I52" s="394" t="s">
        <v>71</v>
      </c>
      <c r="J52" s="383" t="s">
        <v>72</v>
      </c>
      <c r="K52" s="384"/>
      <c r="L52" s="383" t="s">
        <v>73</v>
      </c>
      <c r="M52" s="387"/>
      <c r="N52" s="387"/>
      <c r="O52" s="384"/>
    </row>
    <row r="53" spans="2:15" ht="23.25" customHeight="1" thickBot="1" x14ac:dyDescent="0.3">
      <c r="B53" s="395"/>
      <c r="C53" s="397"/>
      <c r="D53" s="389" t="s">
        <v>74</v>
      </c>
      <c r="E53" s="390"/>
      <c r="F53" s="389" t="s">
        <v>75</v>
      </c>
      <c r="G53" s="390"/>
      <c r="H53" s="395"/>
      <c r="I53" s="395"/>
      <c r="J53" s="385"/>
      <c r="K53" s="386"/>
      <c r="L53" s="385"/>
      <c r="M53" s="388"/>
      <c r="N53" s="388"/>
      <c r="O53" s="386"/>
    </row>
    <row r="54" spans="2:15" ht="15.75" thickBot="1" x14ac:dyDescent="0.3">
      <c r="B54" s="29">
        <f>'Base de Datos'!H24</f>
        <v>140</v>
      </c>
      <c r="C54" s="30">
        <f>'Base de Datos'!G25</f>
        <v>56</v>
      </c>
      <c r="D54" s="391">
        <f>'Base de Datos'!G26</f>
        <v>60</v>
      </c>
      <c r="E54" s="392"/>
      <c r="F54" s="391">
        <f>'Base de Datos'!G27</f>
        <v>40</v>
      </c>
      <c r="G54" s="392"/>
      <c r="H54" s="29">
        <f>'Base de Datos'!G28</f>
        <v>40</v>
      </c>
      <c r="I54" s="29">
        <f>'Base de Datos'!G29</f>
        <v>60</v>
      </c>
      <c r="J54" s="391">
        <f>'Base de Datos'!G30</f>
        <v>100</v>
      </c>
      <c r="K54" s="392"/>
      <c r="L54" s="391">
        <f>'Base de Datos'!G31</f>
        <v>60</v>
      </c>
      <c r="M54" s="393"/>
      <c r="N54" s="393"/>
      <c r="O54" s="392"/>
    </row>
    <row r="55" spans="2:15" ht="15.75" hidden="1" thickBot="1" x14ac:dyDescent="0.3">
      <c r="B55" s="93"/>
      <c r="C55" s="75"/>
      <c r="D55" s="75"/>
      <c r="E55" s="75"/>
      <c r="F55" s="75"/>
      <c r="G55" s="372"/>
      <c r="H55" s="372"/>
      <c r="I55" s="372"/>
      <c r="J55" s="372"/>
      <c r="K55" s="372"/>
      <c r="L55" s="372"/>
      <c r="M55" s="372"/>
      <c r="N55" s="372"/>
      <c r="O55" s="373"/>
    </row>
    <row r="56" spans="2:15" ht="15.75" thickBot="1" x14ac:dyDescent="0.3">
      <c r="B56" s="374" t="s">
        <v>76</v>
      </c>
      <c r="C56" s="375"/>
      <c r="D56" s="375"/>
      <c r="E56" s="375"/>
      <c r="F56" s="376"/>
      <c r="G56" s="374" t="s">
        <v>77</v>
      </c>
      <c r="H56" s="375"/>
      <c r="I56" s="376"/>
      <c r="J56" s="374" t="s">
        <v>78</v>
      </c>
      <c r="K56" s="375"/>
      <c r="L56" s="375"/>
      <c r="M56" s="375"/>
      <c r="N56" s="375"/>
      <c r="O56" s="376"/>
    </row>
    <row r="57" spans="2:15" ht="15.75" thickBot="1" x14ac:dyDescent="0.3">
      <c r="B57" s="172" t="s">
        <v>79</v>
      </c>
      <c r="C57" s="84"/>
      <c r="D57" s="84"/>
      <c r="E57" s="84"/>
      <c r="F57" s="84"/>
      <c r="G57" s="173" t="s">
        <v>79</v>
      </c>
      <c r="H57" s="84"/>
      <c r="I57" s="84"/>
      <c r="J57" s="173" t="s">
        <v>79</v>
      </c>
      <c r="K57" s="84"/>
      <c r="L57" s="84"/>
      <c r="M57" s="84"/>
      <c r="N57" s="84"/>
      <c r="O57" s="85"/>
    </row>
    <row r="58" spans="2:15" x14ac:dyDescent="0.25">
      <c r="B58" s="172" t="s">
        <v>80</v>
      </c>
      <c r="C58" s="87"/>
      <c r="D58" s="87"/>
      <c r="E58" s="87"/>
      <c r="F58" s="87"/>
      <c r="G58" s="173" t="s">
        <v>80</v>
      </c>
      <c r="H58" s="87"/>
      <c r="I58" s="87"/>
      <c r="J58" s="173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6" t="s">
        <v>81</v>
      </c>
      <c r="C60" s="83"/>
      <c r="D60" s="84"/>
      <c r="E60" s="84"/>
      <c r="F60" s="85"/>
      <c r="G60" s="175" t="s">
        <v>81</v>
      </c>
      <c r="H60" s="84"/>
      <c r="I60" s="84"/>
      <c r="J60" s="174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6" zoomScaleNormal="100" workbookViewId="0">
      <selection activeCell="N47" sqref="N47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0"/>
      <c r="C2" s="498"/>
      <c r="D2" s="496" t="s">
        <v>143</v>
      </c>
      <c r="E2" s="497"/>
      <c r="F2" s="497"/>
      <c r="G2" s="497"/>
      <c r="H2" s="497"/>
      <c r="I2" s="497"/>
      <c r="J2" s="497"/>
      <c r="K2" s="497"/>
      <c r="L2" s="497"/>
      <c r="M2" s="497"/>
      <c r="N2" s="498"/>
      <c r="O2" s="498"/>
      <c r="P2" s="498"/>
      <c r="Q2" s="499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02" t="s">
        <v>82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02" t="s">
        <v>83</v>
      </c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5"/>
      <c r="C7" s="503" t="s">
        <v>84</v>
      </c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156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16" t="s">
        <v>85</v>
      </c>
      <c r="C8" s="517"/>
      <c r="D8" s="504" t="str">
        <f>'Descripcion 1'!C8</f>
        <v>Gobierno Autónomo Descentralizado de la Provincia del Carchi</v>
      </c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16" t="s">
        <v>86</v>
      </c>
      <c r="C9" s="517"/>
      <c r="D9" s="505" t="str">
        <f>'Descripcion 1'!J8</f>
        <v>Dirección Administrativa y de Talento Humano</v>
      </c>
      <c r="E9" s="505"/>
      <c r="F9" s="505"/>
      <c r="G9" s="505"/>
      <c r="H9" s="505"/>
      <c r="I9" s="505"/>
      <c r="J9" s="505"/>
      <c r="K9" s="505"/>
      <c r="L9" s="506"/>
      <c r="M9" s="505"/>
      <c r="N9" s="505"/>
      <c r="O9" s="505"/>
      <c r="P9" s="505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18" t="s">
        <v>87</v>
      </c>
      <c r="C10" s="519"/>
      <c r="D10" s="507" t="str">
        <f>+'Descripcion 1'!C9</f>
        <v>Analista de Compras Públicas</v>
      </c>
      <c r="E10" s="508"/>
      <c r="F10" s="508"/>
      <c r="G10" s="508"/>
      <c r="H10" s="508"/>
      <c r="I10" s="508"/>
      <c r="J10" s="508"/>
      <c r="K10" s="509"/>
      <c r="L10" s="177" t="s">
        <v>4</v>
      </c>
      <c r="M10" s="510">
        <f>+'Descripcion 1'!J9</f>
        <v>1520</v>
      </c>
      <c r="N10" s="510"/>
      <c r="O10" s="510"/>
      <c r="P10" s="510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7"/>
      <c r="C12" s="512" t="s">
        <v>88</v>
      </c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158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20" t="s">
        <v>89</v>
      </c>
      <c r="C13" s="521"/>
      <c r="D13" s="521"/>
      <c r="E13" s="521"/>
      <c r="F13" s="521"/>
      <c r="G13" s="521"/>
      <c r="H13" s="521"/>
      <c r="I13" s="522"/>
      <c r="J13" s="523" t="s">
        <v>90</v>
      </c>
      <c r="K13" s="521"/>
      <c r="L13" s="521"/>
      <c r="M13" s="521"/>
      <c r="N13" s="521"/>
      <c r="O13" s="521"/>
      <c r="P13" s="521"/>
      <c r="Q13" s="524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2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205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 t="s">
        <v>205</v>
      </c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/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13" t="s">
        <v>111</v>
      </c>
      <c r="C27" s="514"/>
      <c r="D27" s="514"/>
      <c r="E27" s="514"/>
      <c r="F27" s="514"/>
      <c r="G27" s="514"/>
      <c r="H27" s="514"/>
      <c r="I27" s="514"/>
      <c r="J27" s="514" t="s">
        <v>112</v>
      </c>
      <c r="K27" s="514"/>
      <c r="L27" s="514"/>
      <c r="M27" s="514"/>
      <c r="N27" s="514"/>
      <c r="O27" s="514"/>
      <c r="P27" s="514"/>
      <c r="Q27" s="515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 t="s">
        <v>205</v>
      </c>
      <c r="G30" s="44"/>
      <c r="H30" s="44"/>
      <c r="I30" s="45"/>
      <c r="J30" s="39"/>
      <c r="K30" s="39"/>
      <c r="L30" s="44"/>
      <c r="M30" s="44" t="s">
        <v>205</v>
      </c>
      <c r="N30" s="44"/>
      <c r="O30" s="44"/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7"/>
      <c r="C33" s="512" t="s">
        <v>113</v>
      </c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158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13" t="s">
        <v>114</v>
      </c>
      <c r="C34" s="514"/>
      <c r="D34" s="514"/>
      <c r="E34" s="514"/>
      <c r="F34" s="514"/>
      <c r="G34" s="514"/>
      <c r="H34" s="514"/>
      <c r="I34" s="514"/>
      <c r="J34" s="514" t="s">
        <v>115</v>
      </c>
      <c r="K34" s="514"/>
      <c r="L34" s="514"/>
      <c r="M34" s="514"/>
      <c r="N34" s="514"/>
      <c r="O34" s="514"/>
      <c r="P34" s="514"/>
      <c r="Q34" s="515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 t="s">
        <v>205</v>
      </c>
      <c r="F36" s="44"/>
      <c r="G36" s="44"/>
      <c r="H36" s="44"/>
      <c r="I36" s="42"/>
      <c r="J36" s="39"/>
      <c r="K36" s="39"/>
      <c r="L36" s="44"/>
      <c r="M36" s="44"/>
      <c r="N36" s="44" t="s">
        <v>205</v>
      </c>
      <c r="O36" s="44"/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59"/>
      <c r="C39" s="511" t="s">
        <v>116</v>
      </c>
      <c r="D39" s="511"/>
      <c r="E39" s="511"/>
      <c r="F39" s="511"/>
      <c r="G39" s="511"/>
      <c r="H39" s="511"/>
      <c r="I39" s="511"/>
      <c r="J39" s="512"/>
      <c r="K39" s="512"/>
      <c r="L39" s="512"/>
      <c r="M39" s="512"/>
      <c r="N39" s="512"/>
      <c r="O39" s="512"/>
      <c r="P39" s="512"/>
      <c r="Q39" s="158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13" t="s">
        <v>117</v>
      </c>
      <c r="C40" s="514"/>
      <c r="D40" s="514"/>
      <c r="E40" s="514"/>
      <c r="F40" s="514"/>
      <c r="G40" s="514"/>
      <c r="H40" s="514"/>
      <c r="I40" s="514"/>
      <c r="J40" s="514" t="s">
        <v>118</v>
      </c>
      <c r="K40" s="514"/>
      <c r="L40" s="514"/>
      <c r="M40" s="514"/>
      <c r="N40" s="514"/>
      <c r="O40" s="514"/>
      <c r="P40" s="514"/>
      <c r="Q40" s="515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 t="s">
        <v>205</v>
      </c>
      <c r="O43" s="44"/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 t="s">
        <v>205</v>
      </c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/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29" sqref="N2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0"/>
      <c r="C2" s="498"/>
      <c r="D2" s="496" t="s">
        <v>185</v>
      </c>
      <c r="E2" s="497"/>
      <c r="F2" s="497"/>
      <c r="G2" s="497"/>
      <c r="H2" s="497"/>
      <c r="I2" s="497"/>
      <c r="J2" s="497"/>
      <c r="K2" s="497"/>
      <c r="L2" s="497"/>
      <c r="M2" s="497"/>
      <c r="N2" s="498"/>
      <c r="O2" s="498"/>
      <c r="P2" s="498"/>
      <c r="Q2" s="499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7"/>
      <c r="C4" s="512" t="str">
        <f>+'Valoración Datos'!C7:P7</f>
        <v>1. IDENTIFICACIÓN GENERAL</v>
      </c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158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16" t="str">
        <f>+'Valoración Datos'!B8:C8</f>
        <v>INSTITUCIÓN:</v>
      </c>
      <c r="C5" s="517"/>
      <c r="D5" s="528" t="str">
        <f>+'Valoración Datos'!D8</f>
        <v>Gobierno Autónomo Descentralizado de la Provincia del Carchi</v>
      </c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149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16" t="str">
        <f>+'Valoración Datos'!B9:C9</f>
        <v>UNIDAD O PROCESO:</v>
      </c>
      <c r="C6" s="517"/>
      <c r="D6" s="529" t="str">
        <f>+'Valoración Datos'!D9</f>
        <v>Dirección Administrativa y de Talento Humano</v>
      </c>
      <c r="E6" s="529"/>
      <c r="F6" s="529"/>
      <c r="G6" s="529"/>
      <c r="H6" s="529"/>
      <c r="I6" s="529"/>
      <c r="J6" s="529"/>
      <c r="K6" s="529"/>
      <c r="L6" s="530"/>
      <c r="M6" s="529"/>
      <c r="N6" s="529"/>
      <c r="O6" s="529"/>
      <c r="P6" s="529"/>
      <c r="Q6" s="149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25" t="str">
        <f>+'Valoración Datos'!B10:C10</f>
        <v>PUESTO ESPECÍFICO:</v>
      </c>
      <c r="C7" s="526"/>
      <c r="D7" s="507" t="str">
        <f>+'Valoración Datos'!D10</f>
        <v>Analista de Compras Públicas</v>
      </c>
      <c r="E7" s="508"/>
      <c r="F7" s="508"/>
      <c r="G7" s="508"/>
      <c r="H7" s="508"/>
      <c r="I7" s="508"/>
      <c r="J7" s="508"/>
      <c r="K7" s="509"/>
      <c r="L7" s="177" t="s">
        <v>4</v>
      </c>
      <c r="M7" s="527">
        <f>+'Valoración Datos'!M10</f>
        <v>1520</v>
      </c>
      <c r="N7" s="527"/>
      <c r="O7" s="527"/>
      <c r="P7" s="527"/>
      <c r="Q7" s="150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7"/>
      <c r="C9" s="512" t="str">
        <f>+'Valoración Datos'!C12:P12</f>
        <v>2. PERFIL DE COMPETENCIAS DEL PUESTO</v>
      </c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158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78" t="s">
        <v>120</v>
      </c>
      <c r="D11" s="39"/>
      <c r="E11" s="39"/>
      <c r="F11" s="39"/>
      <c r="G11" s="39"/>
      <c r="H11" s="39"/>
      <c r="I11" s="42"/>
      <c r="J11" s="39"/>
      <c r="K11" s="178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0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0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0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0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0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0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0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0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0">
        <v>155</v>
      </c>
      <c r="I18" s="42"/>
      <c r="J18" s="39"/>
      <c r="K18" s="41" t="s">
        <v>101</v>
      </c>
      <c r="L18" s="41" t="s">
        <v>138</v>
      </c>
      <c r="M18" s="39"/>
      <c r="N18" s="63" t="str">
        <f>+'Valoración Datos'!P20</f>
        <v>X</v>
      </c>
      <c r="O18" s="39"/>
      <c r="P18" s="180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0">
        <v>170</v>
      </c>
      <c r="I19" s="42"/>
      <c r="J19" s="39"/>
      <c r="K19" s="41" t="s">
        <v>103</v>
      </c>
      <c r="L19" s="41" t="s">
        <v>139</v>
      </c>
      <c r="M19" s="39"/>
      <c r="N19" s="64">
        <f>+'Valoración Datos'!P21</f>
        <v>0</v>
      </c>
      <c r="O19" s="39"/>
      <c r="P19" s="180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0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0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0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0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0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0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78" t="s">
        <v>123</v>
      </c>
      <c r="D26" s="39"/>
      <c r="E26" s="39"/>
      <c r="F26" s="39"/>
      <c r="G26" s="39"/>
      <c r="H26" s="39"/>
      <c r="I26" s="42"/>
      <c r="J26" s="39"/>
      <c r="K26" s="178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0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0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0">
        <v>40</v>
      </c>
      <c r="I28" s="42"/>
      <c r="J28" s="39"/>
      <c r="K28" s="39"/>
      <c r="L28" s="52">
        <v>2</v>
      </c>
      <c r="M28" s="39"/>
      <c r="N28" s="64" t="str">
        <f>+'Valoración Datos'!M30</f>
        <v>X</v>
      </c>
      <c r="O28" s="39"/>
      <c r="P28" s="180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 t="str">
        <f>+'Valoración Datos'!F30</f>
        <v>X</v>
      </c>
      <c r="G29" s="39"/>
      <c r="H29" s="180">
        <v>60</v>
      </c>
      <c r="I29" s="42"/>
      <c r="J29" s="39"/>
      <c r="K29" s="39"/>
      <c r="L29" s="52">
        <v>3</v>
      </c>
      <c r="M29" s="39"/>
      <c r="N29" s="64">
        <f>+'Valoración Datos'!N30</f>
        <v>0</v>
      </c>
      <c r="O29" s="39"/>
      <c r="P29" s="180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>
        <f>+'Valoración Datos'!G30</f>
        <v>0</v>
      </c>
      <c r="G30" s="39"/>
      <c r="H30" s="180">
        <v>80</v>
      </c>
      <c r="I30" s="42"/>
      <c r="J30" s="39"/>
      <c r="K30" s="39"/>
      <c r="L30" s="52">
        <v>4</v>
      </c>
      <c r="M30" s="39"/>
      <c r="N30" s="64">
        <f>+'Valoración Datos'!O30</f>
        <v>0</v>
      </c>
      <c r="O30" s="39"/>
      <c r="P30" s="180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0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0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7"/>
      <c r="C34" s="512" t="str">
        <f>+'Valoración Datos'!C33:P33</f>
        <v>3. COMPLEJIDAD DEL PUESTO</v>
      </c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158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78" t="s">
        <v>125</v>
      </c>
      <c r="D36" s="39"/>
      <c r="E36" s="39"/>
      <c r="F36" s="39"/>
      <c r="G36" s="39"/>
      <c r="H36" s="39"/>
      <c r="I36" s="42"/>
      <c r="J36" s="39"/>
      <c r="K36" s="178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0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0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 t="str">
        <f>+'Valoración Datos'!E36</f>
        <v>X</v>
      </c>
      <c r="G38" s="39"/>
      <c r="H38" s="180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0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>
        <f>+'Valoración Datos'!F36</f>
        <v>0</v>
      </c>
      <c r="G39" s="39"/>
      <c r="H39" s="180">
        <v>60</v>
      </c>
      <c r="I39" s="42"/>
      <c r="J39" s="39"/>
      <c r="K39" s="39"/>
      <c r="L39" s="52">
        <v>3</v>
      </c>
      <c r="M39" s="39"/>
      <c r="N39" s="64" t="str">
        <f>+'Valoración Datos'!$N36</f>
        <v>X</v>
      </c>
      <c r="O39" s="39"/>
      <c r="P39" s="180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>
        <f>+'Valoración Datos'!G36</f>
        <v>0</v>
      </c>
      <c r="G40" s="39"/>
      <c r="H40" s="180">
        <v>80</v>
      </c>
      <c r="I40" s="42"/>
      <c r="J40" s="39"/>
      <c r="K40" s="39"/>
      <c r="L40" s="52">
        <v>4</v>
      </c>
      <c r="M40" s="39"/>
      <c r="N40" s="64">
        <f>+'Valoración Datos'!$O36</f>
        <v>0</v>
      </c>
      <c r="O40" s="39"/>
      <c r="P40" s="180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0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0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7"/>
      <c r="C44" s="512" t="str">
        <f>+'Valoración Datos'!C39:P39</f>
        <v>4. RESPONSABILIDAD</v>
      </c>
      <c r="D44" s="512"/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158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78" t="s">
        <v>127</v>
      </c>
      <c r="D46" s="39"/>
      <c r="E46" s="39"/>
      <c r="F46" s="39"/>
      <c r="G46" s="39"/>
      <c r="H46" s="39"/>
      <c r="I46" s="42"/>
      <c r="J46" s="39"/>
      <c r="K46" s="178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0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0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0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0">
        <v>50</v>
      </c>
      <c r="I50" s="42"/>
      <c r="J50" s="39"/>
      <c r="K50" s="39"/>
      <c r="L50" s="52">
        <v>3</v>
      </c>
      <c r="M50" s="39"/>
      <c r="N50" s="64" t="str">
        <f>+'Valoración Datos'!$N$43</f>
        <v>X</v>
      </c>
      <c r="O50" s="39"/>
      <c r="P50" s="180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0">
        <v>75</v>
      </c>
      <c r="I51" s="42"/>
      <c r="J51" s="39"/>
      <c r="K51" s="39"/>
      <c r="L51" s="52">
        <v>4</v>
      </c>
      <c r="M51" s="39"/>
      <c r="N51" s="64">
        <f>+'Valoración Datos'!$O$43</f>
        <v>0</v>
      </c>
      <c r="O51" s="39"/>
      <c r="P51" s="180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0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 t="str">
        <f>+'Valoración Datos'!H47</f>
        <v>X</v>
      </c>
      <c r="G53" s="39"/>
      <c r="H53" s="180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>
        <f>+'Valoración Datos'!H48</f>
        <v>0</v>
      </c>
      <c r="G54" s="39"/>
      <c r="H54" s="180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0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0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0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7"/>
      <c r="C61" s="512" t="s">
        <v>129</v>
      </c>
      <c r="D61" s="51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158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79" t="s">
        <v>130</v>
      </c>
      <c r="D63" s="531">
        <f>+'Base de Datos'!G32</f>
        <v>556</v>
      </c>
      <c r="E63" s="532"/>
      <c r="F63" s="39"/>
      <c r="G63" s="533" t="s">
        <v>119</v>
      </c>
      <c r="H63" s="533"/>
      <c r="I63" s="534">
        <f>+'Base de Datos'!H33</f>
        <v>7</v>
      </c>
      <c r="J63" s="535"/>
      <c r="K63" s="179" t="s">
        <v>131</v>
      </c>
      <c r="L63" s="534" t="str">
        <f>+'Base de Datos'!G33</f>
        <v>Servidor Público 1</v>
      </c>
      <c r="M63" s="536"/>
      <c r="N63" s="536"/>
      <c r="O63" s="536"/>
      <c r="P63" s="535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7"/>
      <c r="C66" s="512" t="s">
        <v>132</v>
      </c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158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38" t="s">
        <v>188</v>
      </c>
      <c r="E68" s="539"/>
      <c r="F68" s="539"/>
      <c r="G68" s="539"/>
      <c r="H68" s="540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41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3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44" t="s">
        <v>133</v>
      </c>
      <c r="D71" s="544"/>
      <c r="E71" s="544" t="s">
        <v>134</v>
      </c>
      <c r="F71" s="544"/>
      <c r="G71" s="544"/>
      <c r="H71" s="544"/>
      <c r="I71" s="544"/>
      <c r="J71" s="544"/>
      <c r="K71" s="544"/>
      <c r="L71" s="544" t="s">
        <v>135</v>
      </c>
      <c r="M71" s="544"/>
      <c r="N71" s="544"/>
      <c r="O71" s="544"/>
      <c r="P71" s="544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37"/>
      <c r="L73" s="537"/>
      <c r="M73" s="537"/>
      <c r="N73" s="537"/>
      <c r="O73" s="537"/>
      <c r="P73" s="537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48" t="s">
        <v>158</v>
      </c>
      <c r="G3" s="549"/>
      <c r="H3" s="549"/>
      <c r="I3" s="549"/>
      <c r="J3" s="550"/>
    </row>
    <row r="4" spans="3:10" x14ac:dyDescent="0.25">
      <c r="C4" t="s">
        <v>147</v>
      </c>
      <c r="D4" t="s">
        <v>150</v>
      </c>
      <c r="F4" s="553" t="s">
        <v>159</v>
      </c>
      <c r="G4" s="551" t="s">
        <v>119</v>
      </c>
      <c r="H4" s="555" t="s">
        <v>160</v>
      </c>
      <c r="I4" s="556"/>
      <c r="J4" s="557"/>
    </row>
    <row r="5" spans="3:10" x14ac:dyDescent="0.25">
      <c r="C5" t="s">
        <v>122</v>
      </c>
      <c r="D5" t="s">
        <v>151</v>
      </c>
      <c r="F5" s="554"/>
      <c r="G5" s="552"/>
      <c r="H5" s="103" t="s">
        <v>161</v>
      </c>
      <c r="I5" s="103" t="s">
        <v>162</v>
      </c>
      <c r="J5" s="558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3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4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4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4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4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4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4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4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4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4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4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4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4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5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45" t="s">
        <v>163</v>
      </c>
      <c r="G22" s="546"/>
      <c r="H22" s="547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56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40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40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100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60</v>
      </c>
      <c r="H31" s="121"/>
      <c r="I31" s="31"/>
      <c r="J31" s="31"/>
    </row>
    <row r="32" spans="6:10" x14ac:dyDescent="0.25">
      <c r="F32" s="119"/>
      <c r="G32" s="122">
        <f>SUM(G23:G31)</f>
        <v>556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1</v>
      </c>
      <c r="H33" s="121">
        <f>IFERROR(VLOOKUP(G33,$F$6:$J$19,2,0),"")</f>
        <v>7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1</v>
      </c>
      <c r="H34" s="121">
        <f t="shared" ref="H34:H35" si="0">IFERROR(VLOOKUP(G34,$F$6:$J$19,2,0),"")</f>
        <v>7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BRUQUE-house</dc:creator>
  <cp:lastModifiedBy>PC</cp:lastModifiedBy>
  <cp:lastPrinted>2015-12-30T18:38:42Z</cp:lastPrinted>
  <dcterms:created xsi:type="dcterms:W3CDTF">2015-09-01T13:10:33Z</dcterms:created>
  <dcterms:modified xsi:type="dcterms:W3CDTF">2016-12-02T21:16:29Z</dcterms:modified>
</cp:coreProperties>
</file>