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anual Puestos CARCHI 5 FEB 2016\PROCURADURIA SINDICA\"/>
    </mc:Choice>
  </mc:AlternateContent>
  <bookViews>
    <workbookView xWindow="0" yWindow="0" windowWidth="19200" windowHeight="8235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4" i="8" l="1"/>
  <c r="J4" i="8" s="1"/>
  <c r="N27" i="3" l="1"/>
  <c r="N26" i="3"/>
  <c r="N25" i="3"/>
  <c r="N24" i="3"/>
  <c r="N23" i="3"/>
  <c r="N28" i="3"/>
  <c r="B55" i="3" l="1"/>
  <c r="F13" i="6"/>
  <c r="C45" i="3"/>
  <c r="C44" i="3"/>
  <c r="B49" i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G26" i="7" s="1"/>
  <c r="D54" i="1" s="1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D9" i="2"/>
  <c r="D6" i="6" s="1"/>
  <c r="D5" i="6"/>
  <c r="C44" i="6"/>
  <c r="C34" i="6"/>
  <c r="C9" i="6"/>
  <c r="C4" i="6"/>
  <c r="D10" i="2"/>
  <c r="D7" i="6" s="1"/>
  <c r="B7" i="6"/>
  <c r="B6" i="6"/>
  <c r="B5" i="6"/>
  <c r="G23" i="7"/>
  <c r="N29" i="3"/>
  <c r="M10" i="2"/>
  <c r="M7" i="6" s="1"/>
  <c r="G24" i="7" l="1"/>
  <c r="G29" i="7"/>
  <c r="I54" i="1" s="1"/>
  <c r="G27" i="7"/>
  <c r="F54" i="1" s="1"/>
  <c r="G28" i="7"/>
  <c r="H54" i="1" s="1"/>
  <c r="G25" i="7"/>
  <c r="C54" i="1" s="1"/>
  <c r="H24" i="7"/>
  <c r="B54" i="1" s="1"/>
  <c r="G31" i="7"/>
  <c r="L54" i="1" s="1"/>
  <c r="G30" i="7"/>
  <c r="J54" i="1" s="1"/>
  <c r="G32" i="7" l="1"/>
  <c r="G35" i="7" l="1"/>
  <c r="H35" i="7" s="1"/>
  <c r="D63" i="6"/>
  <c r="J10" i="3" s="1"/>
  <c r="G34" i="7" l="1"/>
  <c r="H34" i="7" l="1"/>
  <c r="G33" i="7"/>
  <c r="L63" i="6" l="1"/>
  <c r="D11" i="3" s="1"/>
  <c r="H33" i="7"/>
  <c r="I63" i="6" s="1"/>
  <c r="H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4" authorId="0" shapeId="0">
      <text>
        <r>
          <rPr>
            <b/>
            <sz val="10"/>
            <color indexed="81"/>
            <rFont val="Tahoma"/>
            <family val="2"/>
          </rPr>
          <t>SENRES-2007-048, 29-06-2007</t>
        </r>
      </text>
    </comment>
  </commentList>
</comments>
</file>

<file path=xl/sharedStrings.xml><?xml version="1.0" encoding="utf-8"?>
<sst xmlns="http://schemas.openxmlformats.org/spreadsheetml/2006/main" count="361" uniqueCount="262">
  <si>
    <t>DESCRIPCIÓN DEL PUESTO</t>
  </si>
  <si>
    <t>1. Datos de Identificación</t>
  </si>
  <si>
    <t xml:space="preserve">Institución: </t>
  </si>
  <si>
    <t>Gobierno Autónomo Descentralizado de la Provincia del Carchi</t>
  </si>
  <si>
    <t xml:space="preserve">Unidad: </t>
  </si>
  <si>
    <t xml:space="preserve">Puesto: </t>
  </si>
  <si>
    <t>Código:</t>
  </si>
  <si>
    <t xml:space="preserve">Nivel: </t>
  </si>
  <si>
    <t>No 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</si>
  <si>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</si>
  <si>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</si>
  <si>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</si>
  <si>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</si>
  <si>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</si>
  <si>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</si>
  <si>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</si>
  <si>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</si>
  <si>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</si>
  <si>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</si>
  <si>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</si>
  <si>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</si>
  <si>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</si>
  <si>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</si>
  <si>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</si>
  <si>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</si>
  <si>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</si>
  <si>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</si>
  <si>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</si>
  <si>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</si>
  <si>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</si>
  <si>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Verbo en indicativo</t>
  </si>
  <si>
    <t>Objeto del verbo (qué/y para quién)</t>
  </si>
  <si>
    <t>Inspeciona</t>
  </si>
  <si>
    <t>la ejecución de políticas de desarrollo de bibliotecas públicas para beneficio de la población</t>
  </si>
  <si>
    <t>Prepara</t>
  </si>
  <si>
    <t>bases de datos y estadísticas sobre el crecimiento territorial, productivo y social para la elaboración de políticas por parte de las autoridades locales</t>
  </si>
  <si>
    <t>F =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</si>
  <si>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</si>
  <si>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t>Perm =</t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</si>
  <si>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</si>
  <si>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t>CO =</t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</si>
  <si>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</si>
  <si>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t>CM =</t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</si>
  <si>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</si>
  <si>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t>Total =</t>
  </si>
  <si>
    <t>F + (CO * CM )</t>
  </si>
  <si>
    <t>4. Interfaz del Puesto:</t>
  </si>
  <si>
    <t>Actividades Esenciales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</si>
  <si>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</si>
  <si>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 xml:space="preserve">5.- Conocimientos Requeridos: </t>
  </si>
  <si>
    <t>Resultados esperados y actividades especiales</t>
  </si>
  <si>
    <t xml:space="preserve">Conocimientos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</si>
  <si>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</si>
  <si>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</si>
  <si>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</si>
  <si>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</si>
  <si>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</si>
  <si>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</si>
  <si>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</si>
  <si>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</si>
  <si>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</si>
  <si>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</si>
  <si>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</si>
  <si>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</si>
  <si>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</si>
  <si>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</si>
  <si>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</si>
  <si>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</si>
  <si>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</si>
  <si>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t>9. Destrezas/Habilidades Conductuales (Generales):</t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</si>
  <si>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</si>
  <si>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</si>
  <si>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</si>
  <si>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</si>
  <si>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</si>
  <si>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</si>
  <si>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</si>
  <si>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</si>
  <si>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</si>
  <si>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</si>
  <si>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</si>
  <si>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</si>
  <si>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</si>
  <si>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</si>
  <si>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</si>
  <si>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</si>
  <si>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</si>
  <si>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</si>
  <si>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</si>
  <si>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</si>
  <si>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</si>
  <si>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</si>
  <si>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</si>
  <si>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</si>
  <si>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</si>
  <si>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</si>
  <si>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</si>
  <si>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</si>
  <si>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</si>
  <si>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
Hoja de Datos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</si>
  <si>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</si>
  <si>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</si>
  <si>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</si>
  <si>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</si>
  <si>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</si>
  <si>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</si>
  <si>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</si>
  <si>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</si>
  <si>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</si>
  <si>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</si>
  <si>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</si>
  <si>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</si>
  <si>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>x</t>
  </si>
  <si>
    <t xml:space="preserve"> - Servicios</t>
  </si>
  <si>
    <t>No Requerida</t>
  </si>
  <si>
    <t>c. Técnico</t>
  </si>
  <si>
    <t xml:space="preserve"> - Administrativo</t>
  </si>
  <si>
    <t>d. Profesional - Teconología</t>
  </si>
  <si>
    <t xml:space="preserve"> - Técnico</t>
  </si>
  <si>
    <t>3 Meses</t>
  </si>
  <si>
    <t>e. Profesional - 4 años</t>
  </si>
  <si>
    <t>PROFESIONAL</t>
  </si>
  <si>
    <t>f. Profesional - 5 años</t>
  </si>
  <si>
    <t xml:space="preserve"> - Ejecución de apoyo y tecnológico</t>
  </si>
  <si>
    <t>6 Meses</t>
  </si>
  <si>
    <t>g. Profesional - 6 años o más</t>
  </si>
  <si>
    <t xml:space="preserve"> - Ejecución de procesos</t>
  </si>
  <si>
    <t>2 Años</t>
  </si>
  <si>
    <t xml:space="preserve"> - Ejecución y supervisión de procesos</t>
  </si>
  <si>
    <t>3 Años</t>
  </si>
  <si>
    <t>h. Diplomado Superior</t>
  </si>
  <si>
    <t xml:space="preserve"> - Ejecución y coordinación de procesos</t>
  </si>
  <si>
    <t>4 Años</t>
  </si>
  <si>
    <t>i. Especialista</t>
  </si>
  <si>
    <t>DIRECTIVO</t>
  </si>
  <si>
    <t>j. Maestría o PhD.</t>
  </si>
  <si>
    <t xml:space="preserve"> - Dirección de unidad organizacional</t>
  </si>
  <si>
    <t>4 años o más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</si>
  <si>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</si>
  <si>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</si>
  <si>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</si>
  <si>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</si>
  <si>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</si>
  <si>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</si>
  <si>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</si>
  <si>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</si>
  <si>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VALORACIÓN Y CLASIFICACIÓN DE PUESTOS
Hoja de Resultados</t>
  </si>
  <si>
    <t>2.1 INSTRUCCIÓN FORMAL</t>
  </si>
  <si>
    <t>2.2 EXPERIENCIA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</si>
  <si>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</si>
  <si>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</si>
  <si>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</si>
  <si>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</si>
  <si>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</si>
  <si>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</si>
  <si>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</si>
  <si>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</si>
  <si>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Grado</t>
  </si>
  <si>
    <t>Grupo Ocupacional del Puesto</t>
  </si>
  <si>
    <t>6. APROBACIÓN</t>
  </si>
  <si>
    <t>7 de Enero de 2016</t>
  </si>
  <si>
    <t>Responsable de la Unidad o Proceso</t>
  </si>
  <si>
    <t>Autoridad Nominadora de la Institución</t>
  </si>
  <si>
    <t>Responsable de Recursos Humanos</t>
  </si>
  <si>
    <t>Nivel</t>
  </si>
  <si>
    <t xml:space="preserve">Rol del Puesto: </t>
  </si>
  <si>
    <t>Escala de Intervalos de Valoración y Remuneración</t>
  </si>
  <si>
    <t>Servicios</t>
  </si>
  <si>
    <t>Grupo Ocupacional</t>
  </si>
  <si>
    <t>Intervalos</t>
  </si>
  <si>
    <t>RMU - 2007</t>
  </si>
  <si>
    <t>Profesional</t>
  </si>
  <si>
    <t>Administrativo</t>
  </si>
  <si>
    <t xml:space="preserve">de </t>
  </si>
  <si>
    <t>Hasta</t>
  </si>
  <si>
    <t>Directivo</t>
  </si>
  <si>
    <t>Técnico</t>
  </si>
  <si>
    <t>Servidor Público de Servicios 1</t>
  </si>
  <si>
    <t>Ejecución de Procesos</t>
  </si>
  <si>
    <t>Servidor Público de Servicios 2</t>
  </si>
  <si>
    <t>Ejecución y Supervisión de Procesos</t>
  </si>
  <si>
    <t>Servidor Público de Apoyo 1</t>
  </si>
  <si>
    <t>Ejecución y Coordinación de Procesos</t>
  </si>
  <si>
    <t>Servidor Público de Apoyo 2</t>
  </si>
  <si>
    <t>Dirección de Unidad Organizacional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</si>
  <si>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</si>
  <si>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</si>
  <si>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</si>
  <si>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</si>
  <si>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</si>
  <si>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</si>
  <si>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</si>
  <si>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</si>
  <si>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</si>
  <si>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</si>
  <si>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</si>
  <si>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</si>
  <si>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</si>
  <si>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</si>
  <si>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</si>
  <si>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</si>
  <si>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</si>
  <si>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</si>
  <si>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</si>
  <si>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</si>
  <si>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</si>
  <si>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</si>
  <si>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B</t>
  </si>
  <si>
    <t>Pensamiento crítico</t>
  </si>
  <si>
    <t>Pensamiento analítico</t>
  </si>
  <si>
    <t>Monitoreo y control</t>
  </si>
  <si>
    <t>X</t>
  </si>
  <si>
    <t>Orientación a los resultados</t>
  </si>
  <si>
    <t xml:space="preserve">Flexibilidad     </t>
  </si>
  <si>
    <t>Jurísprudencia</t>
  </si>
  <si>
    <t>Derecho público</t>
  </si>
  <si>
    <t>Orientación / asesoramiento</t>
  </si>
  <si>
    <t>Conocimiento del entorno organizacional</t>
  </si>
  <si>
    <t>Abogado 2</t>
  </si>
  <si>
    <t>Asesoría legal institucional</t>
  </si>
  <si>
    <t>Normas Institucionales</t>
  </si>
  <si>
    <t>Patrocinio Legal</t>
  </si>
  <si>
    <t>Instrumentos legales</t>
  </si>
  <si>
    <t>Titulo tercer nivel</t>
  </si>
  <si>
    <t>3 a 4 años</t>
  </si>
  <si>
    <t xml:space="preserve">Identifica los pros y los contras de las decisiones. Analiza información  legal sencilla. </t>
  </si>
  <si>
    <t xml:space="preserve">Elabora reportes jurídicos, técnicos o administrativos  aplicando el análisis y la lógica. </t>
  </si>
  <si>
    <t>Ofrece guías a equipos de trabajo para el desarrollo de planes, programas y otros.</t>
  </si>
  <si>
    <t xml:space="preserve">Monitorea el progreso de los planes y proyectos de la unidad administrativa y asegura el cumplimiento de los mismos. </t>
  </si>
  <si>
    <t xml:space="preserve"> Trabajo en equipo</t>
  </si>
  <si>
    <t>Promueve la colaboración de los distintos integrantes del equipo</t>
  </si>
  <si>
    <t xml:space="preserve">Actúa para lograr y superar niveles de desempeño y plazos establecidos. </t>
  </si>
  <si>
    <t xml:space="preserve">Decide qué hacer en función de la situación. </t>
  </si>
  <si>
    <t>Identifica, describe y utiliza las relaciones de poder e influencia existentes dentro de la institución, con un sentido claro de lo que es influir en la institución.</t>
  </si>
  <si>
    <t>Procuraduría Sindica</t>
  </si>
  <si>
    <t xml:space="preserve">Prefecto, Consejo y dependencias del Gobierno Provincial </t>
  </si>
  <si>
    <t>Elabora archivo juridico y actualiza ordenanzas.</t>
  </si>
  <si>
    <t>Los demás resultados y actividades establecidos por la Constitución y las leyes.</t>
  </si>
  <si>
    <t>Métodos jurídicos de derecho público y privado, Constitución y leyes</t>
  </si>
  <si>
    <t>Ejecución y supervisión de Procesos</t>
  </si>
  <si>
    <t>Supervisión y ejecución de procesos jurídicos y judiciales que requiere el Gobierno Provincial</t>
  </si>
  <si>
    <t>Supervisa y asesora en aplicación de normatividad legal y elabora informes de soporte jurídico.</t>
  </si>
  <si>
    <t>Supervisa y prepara proyectos de normas y reglamentos institucionales.</t>
  </si>
  <si>
    <t>Supervisa, asesora y actúa en la procuración judicial de la institución.</t>
  </si>
  <si>
    <t>Elabora contratos, convenios y da soporte en materia contractual, administrativa y laboral, así como en derechos ambientales y económicos a la institución.</t>
  </si>
  <si>
    <t>Manual de Puestos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</si>
  <si>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</si>
  <si>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</si>
  <si>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</si>
  <si>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</si>
  <si>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</si>
  <si>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</si>
  <si>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</si>
  <si>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</si>
  <si>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</si>
  <si>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</si>
  <si>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>PROCURADORIA SINDICA</t>
  </si>
  <si>
    <t>ROSERO PEREZ CARMEN DEL PILAR</t>
  </si>
  <si>
    <t>N</t>
  </si>
  <si>
    <t>ANALISTA SENIOR</t>
  </si>
  <si>
    <t>SP 5</t>
  </si>
  <si>
    <t>ABOGADO 2 - NÓMINA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</si>
</sst>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CFB"/>
        <bgColor indexed="64"/>
      </patternFill>
    </fill>
    <fill>
      <patternFill patternType="solid">
        <fgColor rgb="FFE26B0A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3">
    <xf numFmtId="0" fontId="0" fillId="0" borderId="0" xfId="0"/>
    <xf numFmtId="0" fontId="1" fillId="0" borderId="0" xfId="0" applyFont="1" applyFill="1" applyBorder="1"/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4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8" xfId="1" applyFill="1" applyBorder="1"/>
    <xf numFmtId="0" fontId="2" fillId="2" borderId="0" xfId="1" applyFont="1" applyFill="1" applyBorder="1"/>
    <xf numFmtId="0" fontId="7" fillId="2" borderId="56" xfId="1" applyFont="1" applyFill="1" applyBorder="1" applyAlignment="1" applyProtection="1">
      <alignment horizontal="center"/>
      <protection locked="0"/>
    </xf>
    <xf numFmtId="0" fontId="7" fillId="2" borderId="38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7" xfId="1" applyFill="1" applyBorder="1"/>
    <xf numFmtId="0" fontId="1" fillId="2" borderId="36" xfId="1" applyFill="1" applyBorder="1"/>
    <xf numFmtId="0" fontId="1" fillId="2" borderId="37" xfId="1" applyFill="1" applyBorder="1"/>
    <xf numFmtId="0" fontId="5" fillId="2" borderId="58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9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9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0" xfId="1" applyFont="1" applyFill="1" applyBorder="1" applyAlignment="1">
      <alignment horizontal="center"/>
    </xf>
    <xf numFmtId="0" fontId="1" fillId="2" borderId="29" xfId="1" applyFont="1" applyFill="1" applyBorder="1" applyAlignment="1">
      <alignment horizontal="center"/>
    </xf>
    <xf numFmtId="0" fontId="1" fillId="2" borderId="61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6" xfId="1" applyFont="1" applyFill="1" applyBorder="1" applyAlignment="1">
      <alignment horizontal="center"/>
    </xf>
    <xf numFmtId="0" fontId="1" fillId="2" borderId="58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9" xfId="0" applyFont="1" applyFill="1" applyBorder="1" applyAlignment="1"/>
    <xf numFmtId="0" fontId="1" fillId="0" borderId="21" xfId="0" applyFont="1" applyFill="1" applyBorder="1" applyAlignment="1"/>
    <xf numFmtId="0" fontId="1" fillId="0" borderId="40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6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87" xfId="0" applyNumberFormat="1" applyFont="1" applyBorder="1" applyAlignment="1">
      <alignment horizontal="center" vertical="top"/>
    </xf>
    <xf numFmtId="0" fontId="3" fillId="2" borderId="93" xfId="1" applyFont="1" applyFill="1" applyBorder="1" applyAlignment="1">
      <alignment horizontal="center"/>
    </xf>
    <xf numFmtId="0" fontId="5" fillId="2" borderId="95" xfId="1" applyFont="1" applyFill="1" applyBorder="1" applyAlignment="1">
      <alignment horizontal="center" vertical="center"/>
    </xf>
    <xf numFmtId="0" fontId="5" fillId="2" borderId="96" xfId="1" applyFont="1" applyFill="1" applyBorder="1" applyAlignment="1">
      <alignment vertical="center"/>
    </xf>
    <xf numFmtId="0" fontId="5" fillId="2" borderId="96" xfId="1" applyFont="1" applyFill="1" applyBorder="1" applyAlignment="1">
      <alignment horizontal="center" vertical="center"/>
    </xf>
    <xf numFmtId="0" fontId="5" fillId="2" borderId="97" xfId="1" applyFont="1" applyFill="1" applyBorder="1" applyAlignment="1">
      <alignment horizontal="center" vertical="center"/>
    </xf>
    <xf numFmtId="3" fontId="2" fillId="2" borderId="98" xfId="1" applyNumberFormat="1" applyFont="1" applyFill="1" applyBorder="1" applyAlignment="1">
      <alignment horizontal="center"/>
    </xf>
    <xf numFmtId="0" fontId="5" fillId="2" borderId="99" xfId="1" applyFont="1" applyFill="1" applyBorder="1" applyAlignment="1">
      <alignment horizontal="center" vertical="center"/>
    </xf>
    <xf numFmtId="0" fontId="5" fillId="2" borderId="100" xfId="1" applyFont="1" applyFill="1" applyBorder="1" applyAlignment="1">
      <alignment vertical="center"/>
    </xf>
    <xf numFmtId="0" fontId="5" fillId="2" borderId="100" xfId="1" applyFont="1" applyFill="1" applyBorder="1" applyAlignment="1">
      <alignment horizontal="center" vertical="center"/>
    </xf>
    <xf numFmtId="3" fontId="2" fillId="2" borderId="101" xfId="1" applyNumberFormat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3" fontId="2" fillId="2" borderId="104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05" xfId="1" applyFont="1" applyFill="1" applyBorder="1" applyAlignment="1">
      <alignment horizontal="center"/>
    </xf>
    <xf numFmtId="0" fontId="1" fillId="2" borderId="97" xfId="1" applyFont="1" applyFill="1" applyBorder="1" applyAlignment="1">
      <alignment horizontal="center"/>
    </xf>
    <xf numFmtId="0" fontId="1" fillId="2" borderId="98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1" fillId="2" borderId="101" xfId="1" applyFont="1" applyFill="1" applyBorder="1" applyAlignment="1">
      <alignment horizontal="center"/>
    </xf>
    <xf numFmtId="0" fontId="7" fillId="2" borderId="100" xfId="1" applyFont="1" applyFill="1" applyBorder="1" applyAlignment="1">
      <alignment horizontal="center"/>
    </xf>
    <xf numFmtId="0" fontId="1" fillId="2" borderId="102" xfId="1" applyFont="1" applyFill="1" applyBorder="1" applyAlignment="1">
      <alignment horizontal="center"/>
    </xf>
    <xf numFmtId="0" fontId="1" fillId="2" borderId="103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5" fillId="4" borderId="19" xfId="1" applyFont="1" applyFill="1" applyBorder="1" applyAlignment="1">
      <alignment vertical="center"/>
    </xf>
    <xf numFmtId="0" fontId="15" fillId="4" borderId="46" xfId="1" applyFont="1" applyFill="1" applyBorder="1" applyAlignment="1">
      <alignment vertical="center"/>
    </xf>
    <xf numFmtId="0" fontId="15" fillId="4" borderId="53" xfId="1" applyFont="1" applyFill="1" applyBorder="1"/>
    <xf numFmtId="0" fontId="15" fillId="4" borderId="55" xfId="1" applyFont="1" applyFill="1" applyBorder="1"/>
    <xf numFmtId="0" fontId="15" fillId="4" borderId="19" xfId="1" applyFont="1" applyFill="1" applyBorder="1"/>
    <xf numFmtId="0" fontId="3" fillId="5" borderId="65" xfId="0" applyFont="1" applyFill="1" applyBorder="1" applyAlignment="1">
      <alignment horizontal="justify" vertical="center"/>
    </xf>
    <xf numFmtId="0" fontId="3" fillId="5" borderId="80" xfId="0" applyFont="1" applyFill="1" applyBorder="1" applyAlignment="1">
      <alignment horizontal="justify" vertical="center"/>
    </xf>
    <xf numFmtId="0" fontId="3" fillId="5" borderId="79" xfId="0" applyFont="1" applyFill="1" applyBorder="1" applyAlignment="1">
      <alignment horizontal="justify"/>
    </xf>
    <xf numFmtId="0" fontId="3" fillId="5" borderId="65" xfId="0" applyFont="1" applyFill="1" applyBorder="1" applyAlignment="1">
      <alignment horizontal="justify" vertical="center" wrapText="1"/>
    </xf>
    <xf numFmtId="0" fontId="3" fillId="5" borderId="65" xfId="0" applyFont="1" applyFill="1" applyBorder="1" applyAlignment="1">
      <alignment horizontal="justify"/>
    </xf>
    <xf numFmtId="0" fontId="6" fillId="5" borderId="19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25" xfId="0" applyFont="1" applyFill="1" applyBorder="1" applyAlignment="1">
      <alignment horizontal="center" vertical="top"/>
    </xf>
    <xf numFmtId="0" fontId="6" fillId="5" borderId="65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/>
    <xf numFmtId="0" fontId="7" fillId="5" borderId="56" xfId="0" applyFont="1" applyFill="1" applyBorder="1" applyAlignment="1"/>
    <xf numFmtId="0" fontId="7" fillId="5" borderId="67" xfId="0" applyFont="1" applyFill="1" applyBorder="1" applyAlignment="1"/>
    <xf numFmtId="0" fontId="7" fillId="5" borderId="52" xfId="0" applyFont="1" applyFill="1" applyBorder="1" applyAlignment="1"/>
    <xf numFmtId="0" fontId="7" fillId="5" borderId="72" xfId="0" applyFont="1" applyFill="1" applyBorder="1" applyAlignment="1"/>
    <xf numFmtId="0" fontId="22" fillId="5" borderId="67" xfId="1" applyFont="1" applyFill="1" applyBorder="1" applyAlignment="1">
      <alignment vertical="center"/>
    </xf>
    <xf numFmtId="0" fontId="7" fillId="5" borderId="56" xfId="1" applyFont="1" applyFill="1" applyBorder="1"/>
    <xf numFmtId="0" fontId="1" fillId="6" borderId="56" xfId="1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 vertical="center" wrapText="1"/>
    </xf>
    <xf numFmtId="0" fontId="7" fillId="5" borderId="56" xfId="1" applyFont="1" applyFill="1" applyBorder="1" applyAlignment="1">
      <alignment horizontal="center"/>
    </xf>
    <xf numFmtId="0" fontId="7" fillId="0" borderId="56" xfId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/>
    </xf>
    <xf numFmtId="0" fontId="33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3" fillId="0" borderId="0" xfId="1" applyFont="1" applyAlignment="1">
      <alignment horizontal="center" vertical="center"/>
    </xf>
    <xf numFmtId="0" fontId="32" fillId="0" borderId="65" xfId="1" applyFont="1" applyFill="1" applyBorder="1" applyAlignment="1">
      <alignment horizontal="left" vertical="top"/>
    </xf>
    <xf numFmtId="0" fontId="30" fillId="0" borderId="56" xfId="1" applyFont="1" applyFill="1" applyBorder="1" applyAlignment="1">
      <alignment horizontal="left" vertical="top"/>
    </xf>
    <xf numFmtId="0" fontId="30" fillId="0" borderId="56" xfId="1" applyFont="1" applyFill="1" applyBorder="1" applyAlignment="1">
      <alignment horizontal="left" vertical="top" wrapText="1"/>
    </xf>
    <xf numFmtId="4" fontId="33" fillId="0" borderId="56" xfId="1" applyNumberFormat="1" applyFont="1" applyFill="1" applyBorder="1" applyAlignment="1">
      <alignment horizontal="left" vertical="top"/>
    </xf>
    <xf numFmtId="0" fontId="33" fillId="0" borderId="33" xfId="1" applyFont="1" applyBorder="1" applyAlignment="1">
      <alignment horizontal="left" vertical="top"/>
    </xf>
    <xf numFmtId="0" fontId="33" fillId="0" borderId="56" xfId="1" applyFont="1" applyBorder="1" applyAlignment="1">
      <alignment horizontal="left" vertical="top"/>
    </xf>
    <xf numFmtId="0" fontId="33" fillId="0" borderId="71" xfId="1" applyFont="1" applyBorder="1" applyAlignment="1">
      <alignment horizontal="left" vertical="top"/>
    </xf>
    <xf numFmtId="0" fontId="31" fillId="8" borderId="19" xfId="1" applyFont="1" applyFill="1" applyBorder="1" applyAlignment="1">
      <alignment horizontal="center" vertical="center" wrapText="1"/>
    </xf>
    <xf numFmtId="0" fontId="31" fillId="8" borderId="62" xfId="1" applyFont="1" applyFill="1" applyBorder="1" applyAlignment="1">
      <alignment horizontal="center" vertical="center"/>
    </xf>
    <xf numFmtId="0" fontId="31" fillId="8" borderId="63" xfId="1" applyFont="1" applyFill="1" applyBorder="1" applyAlignment="1">
      <alignment horizontal="center" vertical="center" wrapText="1"/>
    </xf>
    <xf numFmtId="0" fontId="31" fillId="8" borderId="63" xfId="1" applyFont="1" applyFill="1" applyBorder="1" applyAlignment="1">
      <alignment horizontal="center" vertical="center"/>
    </xf>
    <xf numFmtId="0" fontId="31" fillId="8" borderId="64" xfId="1" applyFont="1" applyFill="1" applyBorder="1" applyAlignment="1">
      <alignment horizontal="center" vertical="center"/>
    </xf>
    <xf numFmtId="0" fontId="33" fillId="8" borderId="125" xfId="1" applyFont="1" applyFill="1" applyBorder="1" applyAlignment="1">
      <alignment vertical="center"/>
    </xf>
    <xf numFmtId="0" fontId="34" fillId="7" borderId="21" xfId="1" applyFont="1" applyFill="1" applyBorder="1" applyAlignment="1">
      <alignment horizontal="center" vertical="center"/>
    </xf>
    <xf numFmtId="0" fontId="35" fillId="7" borderId="21" xfId="1" applyFont="1" applyFill="1" applyBorder="1" applyAlignment="1">
      <alignment horizontal="center" vertical="center"/>
    </xf>
    <xf numFmtId="0" fontId="35" fillId="7" borderId="22" xfId="1" applyFont="1" applyFill="1" applyBorder="1" applyAlignment="1">
      <alignment horizontal="center" vertical="center"/>
    </xf>
    <xf numFmtId="0" fontId="31" fillId="0" borderId="123" xfId="1" applyFont="1" applyFill="1" applyBorder="1" applyAlignment="1">
      <alignment horizontal="center" vertical="center"/>
    </xf>
    <xf numFmtId="0" fontId="31" fillId="0" borderId="124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1" fillId="0" borderId="106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10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4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08" xfId="0" applyFont="1" applyFill="1" applyBorder="1" applyAlignment="1">
      <alignment horizontal="justify" vertical="center" wrapText="1"/>
    </xf>
    <xf numFmtId="0" fontId="18" fillId="0" borderId="109" xfId="0" applyFont="1" applyFill="1" applyBorder="1" applyAlignment="1">
      <alignment horizontal="justify" vertical="center" wrapText="1"/>
    </xf>
    <xf numFmtId="0" fontId="18" fillId="0" borderId="110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8" xfId="0" applyFont="1" applyBorder="1" applyAlignment="1">
      <alignment horizontal="justify"/>
    </xf>
    <xf numFmtId="0" fontId="29" fillId="0" borderId="46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21" fillId="8" borderId="63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5" borderId="65" xfId="0" applyFont="1" applyFill="1" applyBorder="1" applyAlignment="1">
      <alignment horizontal="left" vertical="center" wrapText="1"/>
    </xf>
    <xf numFmtId="0" fontId="3" fillId="5" borderId="5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5" xfId="0" applyFont="1" applyFill="1" applyBorder="1" applyAlignment="1">
      <alignment horizontal="left" vertical="center" wrapText="1"/>
    </xf>
    <xf numFmtId="0" fontId="17" fillId="0" borderId="5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6" fillId="4" borderId="79" xfId="0" applyFont="1" applyFill="1" applyBorder="1" applyAlignment="1">
      <alignment horizontal="center" vertical="center"/>
    </xf>
    <xf numFmtId="0" fontId="16" fillId="4" borderId="81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4" fontId="25" fillId="0" borderId="86" xfId="0" applyNumberFormat="1" applyFont="1" applyBorder="1" applyAlignment="1">
      <alignment horizontal="center"/>
    </xf>
    <xf numFmtId="14" fontId="25" fillId="0" borderId="87" xfId="0" applyNumberFormat="1" applyFont="1" applyBorder="1" applyAlignment="1">
      <alignment horizontal="center"/>
    </xf>
    <xf numFmtId="0" fontId="3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9" fillId="4" borderId="53" xfId="0" applyFont="1" applyFill="1" applyBorder="1" applyAlignment="1">
      <alignment horizontal="center" wrapText="1"/>
    </xf>
    <xf numFmtId="0" fontId="19" fillId="4" borderId="54" xfId="0" applyFont="1" applyFill="1" applyBorder="1" applyAlignment="1">
      <alignment horizontal="center" wrapText="1"/>
    </xf>
    <xf numFmtId="0" fontId="19" fillId="4" borderId="83" xfId="0" applyFont="1" applyFill="1" applyBorder="1" applyAlignment="1">
      <alignment horizontal="center" wrapText="1"/>
    </xf>
    <xf numFmtId="0" fontId="19" fillId="4" borderId="84" xfId="0" applyFont="1" applyFill="1" applyBorder="1" applyAlignment="1">
      <alignment horizontal="center" wrapText="1"/>
    </xf>
    <xf numFmtId="0" fontId="19" fillId="4" borderId="55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6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6" xfId="0" applyFont="1" applyFill="1" applyBorder="1" applyAlignment="1">
      <alignment horizontal="justify" vertical="center" wrapText="1"/>
    </xf>
    <xf numFmtId="0" fontId="2" fillId="0" borderId="67" xfId="0" applyFont="1" applyFill="1" applyBorder="1" applyAlignment="1">
      <alignment horizontal="justify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justify"/>
    </xf>
    <xf numFmtId="0" fontId="5" fillId="0" borderId="112" xfId="0" applyFont="1" applyFill="1" applyBorder="1" applyAlignment="1">
      <alignment horizontal="justify"/>
    </xf>
    <xf numFmtId="0" fontId="5" fillId="0" borderId="115" xfId="0" applyFont="1" applyFill="1" applyBorder="1" applyAlignment="1">
      <alignment horizontal="justify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justify" wrapText="1"/>
    </xf>
    <xf numFmtId="0" fontId="5" fillId="0" borderId="36" xfId="0" applyFont="1" applyFill="1" applyBorder="1" applyAlignment="1">
      <alignment horizontal="justify" wrapText="1"/>
    </xf>
    <xf numFmtId="0" fontId="5" fillId="0" borderId="58" xfId="0" applyFont="1" applyFill="1" applyBorder="1" applyAlignment="1">
      <alignment horizontal="justify" wrapText="1"/>
    </xf>
    <xf numFmtId="0" fontId="2" fillId="0" borderId="56" xfId="0" applyFont="1" applyFill="1" applyBorder="1" applyAlignment="1">
      <alignment horizontal="left" vertical="top" wrapText="1"/>
    </xf>
    <xf numFmtId="0" fontId="6" fillId="0" borderId="56" xfId="0" applyFont="1" applyFill="1" applyBorder="1" applyAlignment="1">
      <alignment horizontal="left" vertical="top" wrapText="1"/>
    </xf>
    <xf numFmtId="0" fontId="6" fillId="0" borderId="7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40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wrapText="1"/>
    </xf>
    <xf numFmtId="0" fontId="20" fillId="4" borderId="51" xfId="0" applyFont="1" applyFill="1" applyBorder="1" applyAlignment="1">
      <alignment horizontal="center" wrapText="1"/>
    </xf>
    <xf numFmtId="0" fontId="20" fillId="4" borderId="85" xfId="0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justify"/>
    </xf>
    <xf numFmtId="0" fontId="6" fillId="5" borderId="21" xfId="0" applyFont="1" applyFill="1" applyBorder="1" applyAlignment="1">
      <alignment horizontal="justify"/>
    </xf>
    <xf numFmtId="0" fontId="6" fillId="5" borderId="40" xfId="0" applyFont="1" applyFill="1" applyBorder="1" applyAlignment="1">
      <alignment horizontal="justify"/>
    </xf>
    <xf numFmtId="0" fontId="2" fillId="5" borderId="3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1" fillId="4" borderId="63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9" fillId="0" borderId="121" xfId="0" applyFont="1" applyBorder="1" applyAlignment="1">
      <alignment horizontal="left" vertical="center"/>
    </xf>
    <xf numFmtId="0" fontId="29" fillId="0" borderId="116" xfId="0" applyFont="1" applyBorder="1" applyAlignment="1">
      <alignment horizontal="left" vertical="center"/>
    </xf>
    <xf numFmtId="0" fontId="29" fillId="0" borderId="122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6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118" xfId="0" applyFont="1" applyBorder="1" applyAlignment="1">
      <alignment horizontal="left" vertical="center"/>
    </xf>
    <xf numFmtId="0" fontId="29" fillId="0" borderId="119" xfId="0" applyFont="1" applyBorder="1" applyAlignment="1">
      <alignment horizontal="left" vertical="center"/>
    </xf>
    <xf numFmtId="0" fontId="29" fillId="0" borderId="120" xfId="0" applyFont="1" applyBorder="1" applyAlignment="1">
      <alignment horizontal="left" vertical="center"/>
    </xf>
    <xf numFmtId="0" fontId="29" fillId="0" borderId="118" xfId="0" applyFont="1" applyBorder="1" applyAlignment="1">
      <alignment horizontal="justify"/>
    </xf>
    <xf numFmtId="0" fontId="29" fillId="0" borderId="119" xfId="0" applyFont="1" applyBorder="1" applyAlignment="1">
      <alignment horizontal="justify"/>
    </xf>
    <xf numFmtId="0" fontId="29" fillId="0" borderId="120" xfId="0" applyFont="1" applyBorder="1" applyAlignment="1">
      <alignment horizontal="justify"/>
    </xf>
    <xf numFmtId="0" fontId="29" fillId="0" borderId="12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2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15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9" fillId="0" borderId="1" xfId="0" applyFont="1" applyBorder="1" applyAlignment="1">
      <alignment horizontal="justify" vertical="center"/>
    </xf>
    <xf numFmtId="0" fontId="29" fillId="0" borderId="2" xfId="0" applyFont="1" applyBorder="1" applyAlignment="1">
      <alignment horizontal="justify" vertical="center"/>
    </xf>
    <xf numFmtId="0" fontId="29" fillId="0" borderId="3" xfId="0" applyFont="1" applyBorder="1" applyAlignment="1">
      <alignment horizontal="justify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9" fillId="0" borderId="9" xfId="0" applyFont="1" applyBorder="1" applyAlignment="1">
      <alignment horizontal="justify" vertical="center"/>
    </xf>
    <xf numFmtId="0" fontId="29" fillId="0" borderId="5" xfId="0" applyFont="1" applyBorder="1" applyAlignment="1">
      <alignment horizontal="justify" vertical="center"/>
    </xf>
    <xf numFmtId="0" fontId="29" fillId="0" borderId="6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9" fillId="0" borderId="12" xfId="0" applyFont="1" applyBorder="1" applyAlignment="1">
      <alignment horizontal="justify"/>
    </xf>
    <xf numFmtId="0" fontId="29" fillId="0" borderId="13" xfId="0" applyFont="1" applyBorder="1" applyAlignment="1">
      <alignment horizontal="justify"/>
    </xf>
    <xf numFmtId="0" fontId="29" fillId="0" borderId="15" xfId="0" applyFont="1" applyBorder="1" applyAlignment="1">
      <alignment horizontal="justify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4" borderId="39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13" fillId="4" borderId="63" xfId="1" applyFont="1" applyFill="1" applyBorder="1" applyAlignment="1">
      <alignment horizontal="center" vertical="center" wrapText="1"/>
    </xf>
    <xf numFmtId="0" fontId="14" fillId="4" borderId="63" xfId="1" applyFont="1" applyFill="1" applyBorder="1" applyAlignment="1">
      <alignment horizontal="center" vertical="center"/>
    </xf>
    <xf numFmtId="0" fontId="1" fillId="0" borderId="63" xfId="1" applyBorder="1" applyAlignment="1">
      <alignment horizontal="center"/>
    </xf>
    <xf numFmtId="0" fontId="1" fillId="0" borderId="64" xfId="1" applyBorder="1" applyAlignment="1">
      <alignment horizontal="center"/>
    </xf>
    <xf numFmtId="0" fontId="1" fillId="0" borderId="62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4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6" xfId="1" applyFont="1" applyFill="1" applyBorder="1" applyAlignment="1" applyProtection="1">
      <alignment horizontal="center" vertical="center"/>
      <protection locked="0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4" borderId="18" xfId="1" applyFont="1" applyFill="1" applyBorder="1" applyAlignment="1">
      <alignment horizontal="center"/>
    </xf>
    <xf numFmtId="0" fontId="12" fillId="4" borderId="54" xfId="1" applyFont="1" applyFill="1" applyBorder="1" applyAlignment="1">
      <alignment horizontal="center"/>
    </xf>
    <xf numFmtId="0" fontId="4" fillId="5" borderId="65" xfId="1" applyFont="1" applyFill="1" applyBorder="1" applyAlignment="1">
      <alignment horizontal="left" vertical="top" wrapText="1"/>
    </xf>
    <xf numFmtId="0" fontId="4" fillId="5" borderId="56" xfId="1" applyFont="1" applyFill="1" applyBorder="1" applyAlignment="1">
      <alignment horizontal="left" vertical="top" wrapText="1"/>
    </xf>
    <xf numFmtId="0" fontId="4" fillId="5" borderId="71" xfId="1" applyFont="1" applyFill="1" applyBorder="1" applyAlignment="1">
      <alignment horizontal="left" vertical="top" wrapText="1"/>
    </xf>
    <xf numFmtId="0" fontId="3" fillId="5" borderId="65" xfId="1" applyFont="1" applyFill="1" applyBorder="1" applyAlignment="1">
      <alignment horizontal="left" vertical="center"/>
    </xf>
    <xf numFmtId="0" fontId="3" fillId="5" borderId="56" xfId="1" applyFont="1" applyFill="1" applyBorder="1" applyAlignment="1">
      <alignment horizontal="left" vertical="center"/>
    </xf>
    <xf numFmtId="0" fontId="3" fillId="5" borderId="68" xfId="1" applyFont="1" applyFill="1" applyBorder="1" applyAlignment="1">
      <alignment horizontal="left" vertical="center"/>
    </xf>
    <xf numFmtId="0" fontId="3" fillId="5" borderId="67" xfId="1" applyFont="1" applyFill="1" applyBorder="1" applyAlignment="1">
      <alignment horizontal="left" vertical="center"/>
    </xf>
    <xf numFmtId="0" fontId="4" fillId="5" borderId="69" xfId="1" applyFont="1" applyFill="1" applyBorder="1" applyAlignment="1">
      <alignment horizontal="left" vertical="top" wrapText="1"/>
    </xf>
    <xf numFmtId="0" fontId="4" fillId="5" borderId="32" xfId="1" applyFont="1" applyFill="1" applyBorder="1" applyAlignment="1">
      <alignment horizontal="left" vertical="top" wrapText="1"/>
    </xf>
    <xf numFmtId="0" fontId="4" fillId="5" borderId="33" xfId="1" applyFont="1" applyFill="1" applyBorder="1" applyAlignment="1">
      <alignment horizontal="left" vertical="top" wrapText="1"/>
    </xf>
    <xf numFmtId="0" fontId="4" fillId="5" borderId="31" xfId="1" applyFont="1" applyFill="1" applyBorder="1" applyAlignment="1">
      <alignment horizontal="left" vertical="top" wrapText="1"/>
    </xf>
    <xf numFmtId="0" fontId="4" fillId="5" borderId="70" xfId="1" applyFont="1" applyFill="1" applyBorder="1" applyAlignment="1">
      <alignment horizontal="left" vertical="top" wrapText="1"/>
    </xf>
    <xf numFmtId="0" fontId="3" fillId="5" borderId="68" xfId="1" applyFont="1" applyFill="1" applyBorder="1" applyAlignment="1">
      <alignment horizontal="left" vertical="center" wrapText="1"/>
    </xf>
    <xf numFmtId="0" fontId="3" fillId="5" borderId="67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6" xfId="1" applyFont="1" applyFill="1" applyBorder="1" applyAlignment="1">
      <alignment horizontal="center" vertical="center"/>
    </xf>
    <xf numFmtId="0" fontId="7" fillId="6" borderId="31" xfId="1" applyFont="1" applyFill="1" applyBorder="1" applyAlignment="1">
      <alignment horizontal="center"/>
    </xf>
    <xf numFmtId="0" fontId="7" fillId="6" borderId="33" xfId="1" applyFont="1" applyFill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6" borderId="31" xfId="1" applyNumberFormat="1" applyFont="1" applyFill="1" applyBorder="1" applyAlignment="1">
      <alignment horizontal="center"/>
    </xf>
    <xf numFmtId="164" fontId="6" fillId="6" borderId="32" xfId="1" applyNumberFormat="1" applyFont="1" applyFill="1" applyBorder="1" applyAlignment="1">
      <alignment horizontal="center"/>
    </xf>
    <xf numFmtId="164" fontId="6" fillId="6" borderId="33" xfId="1" applyNumberFormat="1" applyFont="1" applyFill="1" applyBorder="1" applyAlignment="1">
      <alignment horizontal="center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6" fillId="5" borderId="56" xfId="1" applyFont="1" applyFill="1" applyBorder="1" applyAlignment="1" applyProtection="1">
      <alignment horizontal="center" vertical="center" wrapText="1"/>
      <protection locked="0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88" xfId="1" applyFont="1" applyFill="1" applyBorder="1" applyAlignment="1">
      <alignment horizontal="center" vertical="center"/>
    </xf>
    <xf numFmtId="0" fontId="3" fillId="2" borderId="9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2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/>
    </xf>
    <xf numFmtId="0" fontId="3" fillId="2" borderId="90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9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E26B0A"/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tabSelected="1" zoomScaleNormal="100" workbookViewId="0">
      <pane ySplit="3" topLeftCell="A4" activePane="bottomLeft" state="frozen"/>
      <selection activeCell="F1" sqref="F1"/>
      <selection pane="bottomLeft" activeCell="E12" sqref="E12"/>
    </sheetView>
  </sheetViews>
  <sheetFormatPr baseColWidth="10" defaultColWidth="11.42578125" defaultRowHeight="15" x14ac:dyDescent="0.25"/>
  <cols>
    <col min="1" max="1" width="5.28515625" style="195" customWidth="1"/>
    <col min="2" max="2" width="21.5703125" style="195" customWidth="1"/>
    <col min="3" max="3" width="31.7109375" style="196" customWidth="1"/>
    <col min="4" max="4" width="13.85546875" style="196" customWidth="1"/>
    <col min="5" max="5" width="22.140625" style="197" customWidth="1"/>
    <col min="6" max="6" width="33.28515625" style="195" customWidth="1"/>
    <col min="7" max="7" width="15" style="195" customWidth="1"/>
    <col min="8" max="8" width="9.28515625" style="195" customWidth="1"/>
    <col min="9" max="9" width="12.5703125" style="195" customWidth="1"/>
    <col min="10" max="10" width="8.42578125" style="195" bestFit="1" customWidth="1"/>
    <col min="11" max="16384" width="11.42578125" style="195"/>
  </cols>
  <sheetData>
    <row r="1" spans="2:11" ht="24.75" customHeight="1" thickBot="1" x14ac:dyDescent="0.3"/>
    <row r="2" spans="2:11" ht="98.25" customHeight="1" thickBot="1" x14ac:dyDescent="0.3">
      <c r="B2" s="206" t="s">
        <v>245</v>
      </c>
      <c r="C2" s="212" t="s">
        <v>261</v>
      </c>
      <c r="D2" s="213"/>
      <c r="E2" s="213"/>
      <c r="F2" s="213"/>
      <c r="G2" s="213"/>
      <c r="H2" s="214"/>
      <c r="I2" s="215"/>
      <c r="J2" s="216"/>
      <c r="K2" s="211"/>
    </row>
    <row r="3" spans="2:11" s="198" customFormat="1" ht="26.25" customHeight="1" thickBot="1" x14ac:dyDescent="0.3">
      <c r="B3" s="207" t="s">
        <v>246</v>
      </c>
      <c r="C3" s="208" t="s">
        <v>247</v>
      </c>
      <c r="D3" s="208" t="s">
        <v>248</v>
      </c>
      <c r="E3" s="208" t="s">
        <v>249</v>
      </c>
      <c r="F3" s="209" t="s">
        <v>250</v>
      </c>
      <c r="G3" s="208" t="s">
        <v>251</v>
      </c>
      <c r="H3" s="208" t="s">
        <v>252</v>
      </c>
      <c r="I3" s="209" t="s">
        <v>253</v>
      </c>
      <c r="J3" s="209" t="s">
        <v>254</v>
      </c>
      <c r="K3" s="210" t="s">
        <v>255</v>
      </c>
    </row>
    <row r="4" spans="2:11" x14ac:dyDescent="0.25">
      <c r="B4" s="199" t="s">
        <v>256</v>
      </c>
      <c r="C4" s="200" t="s">
        <v>257</v>
      </c>
      <c r="D4" s="200" t="s">
        <v>258</v>
      </c>
      <c r="E4" s="201" t="s">
        <v>259</v>
      </c>
      <c r="F4" s="200" t="s">
        <v>218</v>
      </c>
      <c r="G4" s="202">
        <v>1340</v>
      </c>
      <c r="H4" s="203" t="s">
        <v>260</v>
      </c>
      <c r="I4" s="204">
        <f>+VLOOKUP(H4,'[1]Base de Datos'!E$5:F$22,2,FALSE)</f>
        <v>1212</v>
      </c>
      <c r="J4" s="202">
        <f t="shared" ref="J4" si="0">G4-I4</f>
        <v>128</v>
      </c>
      <c r="K4" s="205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B2" zoomScaleNormal="100" zoomScaleSheetLayoutView="100" workbookViewId="0">
      <selection activeCell="E2" sqref="E2:L2"/>
    </sheetView>
  </sheetViews>
  <sheetFormatPr baseColWidth="10" defaultColWidth="11.42578125" defaultRowHeight="11.25" x14ac:dyDescent="0.2"/>
  <cols>
    <col min="1" max="1" width="0" style="131" hidden="1" customWidth="1"/>
    <col min="2" max="2" width="10.42578125" style="131" customWidth="1"/>
    <col min="3" max="3" width="10.140625" style="131" customWidth="1"/>
    <col min="4" max="5" width="6.28515625" style="131" customWidth="1"/>
    <col min="6" max="6" width="15" style="131" customWidth="1"/>
    <col min="7" max="7" width="10.7109375" style="131" customWidth="1"/>
    <col min="8" max="8" width="11.140625" style="131" customWidth="1"/>
    <col min="9" max="9" width="15.85546875" style="131" customWidth="1"/>
    <col min="10" max="10" width="16.85546875" style="131" customWidth="1"/>
    <col min="11" max="14" width="5.7109375" style="131" customWidth="1"/>
    <col min="15" max="15" width="6.7109375" style="131" customWidth="1"/>
    <col min="16" max="16384" width="11.42578125" style="131"/>
  </cols>
  <sheetData>
    <row r="1" spans="1:15" ht="12" hidden="1" thickBot="1" x14ac:dyDescent="0.25">
      <c r="A1" s="10"/>
      <c r="B1" s="130"/>
      <c r="C1" s="130"/>
      <c r="D1" s="130"/>
      <c r="E1" s="130"/>
      <c r="F1" s="130"/>
      <c r="G1" s="10"/>
      <c r="H1" s="10"/>
      <c r="I1" s="10"/>
      <c r="J1" s="10"/>
      <c r="K1" s="10"/>
      <c r="L1" s="10"/>
      <c r="M1" s="10"/>
      <c r="N1" s="10"/>
      <c r="O1" s="10"/>
    </row>
    <row r="2" spans="1:15" ht="66" customHeight="1" thickBot="1" x14ac:dyDescent="0.25">
      <c r="A2" s="10"/>
      <c r="B2" s="286"/>
      <c r="C2" s="287"/>
      <c r="D2" s="287"/>
      <c r="E2" s="288" t="s">
        <v>0</v>
      </c>
      <c r="F2" s="289"/>
      <c r="G2" s="289"/>
      <c r="H2" s="289"/>
      <c r="I2" s="289"/>
      <c r="J2" s="289"/>
      <c r="K2" s="289"/>
      <c r="L2" s="289"/>
      <c r="M2" s="287"/>
      <c r="N2" s="287"/>
      <c r="O2" s="290"/>
    </row>
    <row r="3" spans="1:15" hidden="1" x14ac:dyDescent="0.2">
      <c r="A3" s="10"/>
      <c r="B3" s="291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3"/>
    </row>
    <row r="4" spans="1:15" ht="35.25" hidden="1" customHeight="1" x14ac:dyDescent="0.2">
      <c r="A4" s="10"/>
      <c r="B4" s="291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3"/>
    </row>
    <row r="5" spans="1:15" ht="38.25" hidden="1" customHeight="1" thickBot="1" x14ac:dyDescent="0.25">
      <c r="A5" s="10"/>
      <c r="B5" s="132"/>
      <c r="C5" s="130"/>
      <c r="D5" s="130"/>
      <c r="E5" s="130"/>
      <c r="F5" s="130"/>
      <c r="G5" s="10"/>
      <c r="H5" s="10"/>
      <c r="I5" s="10"/>
      <c r="J5" s="10"/>
      <c r="K5" s="10"/>
      <c r="L5" s="10"/>
      <c r="M5" s="10"/>
      <c r="N5" s="10"/>
      <c r="O5" s="133"/>
    </row>
    <row r="6" spans="1:15" ht="12.75" customHeight="1" x14ac:dyDescent="0.2">
      <c r="A6" s="10"/>
      <c r="B6" s="276" t="s">
        <v>1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8"/>
    </row>
    <row r="7" spans="1:15" ht="0.75" customHeight="1" thickBot="1" x14ac:dyDescent="0.25">
      <c r="A7" s="10"/>
      <c r="B7" s="132"/>
      <c r="C7" s="130"/>
      <c r="D7" s="130"/>
      <c r="E7" s="130"/>
      <c r="F7" s="130"/>
      <c r="G7" s="10"/>
      <c r="H7" s="10"/>
      <c r="I7" s="10"/>
      <c r="J7" s="10"/>
      <c r="K7" s="10"/>
      <c r="L7" s="10"/>
      <c r="M7" s="10"/>
      <c r="N7" s="10"/>
      <c r="O7" s="133"/>
    </row>
    <row r="8" spans="1:15" ht="15" customHeight="1" x14ac:dyDescent="0.2">
      <c r="A8" s="10"/>
      <c r="B8" s="162" t="s">
        <v>2</v>
      </c>
      <c r="C8" s="297" t="s">
        <v>3</v>
      </c>
      <c r="D8" s="298"/>
      <c r="E8" s="298"/>
      <c r="F8" s="298"/>
      <c r="G8" s="298"/>
      <c r="H8" s="298"/>
      <c r="I8" s="164" t="s">
        <v>4</v>
      </c>
      <c r="J8" s="299" t="s">
        <v>234</v>
      </c>
      <c r="K8" s="299"/>
      <c r="L8" s="299"/>
      <c r="M8" s="299"/>
      <c r="N8" s="299"/>
      <c r="O8" s="300"/>
    </row>
    <row r="9" spans="1:15" ht="12.75" customHeight="1" x14ac:dyDescent="0.2">
      <c r="A9" s="10"/>
      <c r="B9" s="162" t="s">
        <v>5</v>
      </c>
      <c r="C9" s="301" t="s">
        <v>218</v>
      </c>
      <c r="D9" s="301"/>
      <c r="E9" s="301"/>
      <c r="F9" s="301"/>
      <c r="G9" s="301"/>
      <c r="H9" s="301"/>
      <c r="I9" s="165" t="s">
        <v>6</v>
      </c>
      <c r="J9" s="2">
        <v>1002</v>
      </c>
      <c r="K9" s="3"/>
      <c r="L9" s="3"/>
      <c r="M9" s="3"/>
      <c r="N9" s="3"/>
      <c r="O9" s="4"/>
    </row>
    <row r="10" spans="1:15" ht="12.75" x14ac:dyDescent="0.2">
      <c r="A10" s="10"/>
      <c r="B10" s="163" t="s">
        <v>7</v>
      </c>
      <c r="C10" s="302" t="s">
        <v>171</v>
      </c>
      <c r="D10" s="303"/>
      <c r="E10" s="5"/>
      <c r="F10" s="5"/>
      <c r="G10" s="5"/>
      <c r="H10" s="5"/>
      <c r="I10" s="166" t="s">
        <v>9</v>
      </c>
      <c r="J10" s="194">
        <f>'Valoración Clasificación'!D63</f>
        <v>814</v>
      </c>
      <c r="K10" s="6"/>
      <c r="L10" s="6"/>
      <c r="M10" s="6"/>
      <c r="N10" s="6"/>
      <c r="O10" s="7"/>
    </row>
    <row r="11" spans="1:15" ht="15" customHeight="1" x14ac:dyDescent="0.2">
      <c r="A11" s="10"/>
      <c r="B11" s="304" t="s">
        <v>10</v>
      </c>
      <c r="C11" s="305"/>
      <c r="D11" s="306" t="str">
        <f>'Valoración Clasificación'!L63</f>
        <v>Servidor Público 5</v>
      </c>
      <c r="E11" s="306"/>
      <c r="F11" s="306"/>
      <c r="G11" s="8" t="s">
        <v>11</v>
      </c>
      <c r="H11" s="75">
        <f>'Valoración Clasificación'!I63</f>
        <v>11</v>
      </c>
      <c r="I11" s="307"/>
      <c r="J11" s="308"/>
      <c r="K11" s="308"/>
      <c r="L11" s="308"/>
      <c r="M11" s="308"/>
      <c r="N11" s="308"/>
      <c r="O11" s="309"/>
    </row>
    <row r="12" spans="1:15" ht="15" customHeight="1" x14ac:dyDescent="0.2">
      <c r="A12" s="10"/>
      <c r="B12" s="304" t="s">
        <v>12</v>
      </c>
      <c r="C12" s="305"/>
      <c r="D12" s="313" t="s">
        <v>239</v>
      </c>
      <c r="E12" s="313"/>
      <c r="F12" s="313"/>
      <c r="G12" s="313"/>
      <c r="H12" s="313"/>
      <c r="I12" s="307"/>
      <c r="J12" s="308"/>
      <c r="K12" s="308"/>
      <c r="L12" s="308"/>
      <c r="M12" s="308"/>
      <c r="N12" s="308"/>
      <c r="O12" s="309"/>
    </row>
    <row r="13" spans="1:15" ht="15.75" customHeight="1" thickBot="1" x14ac:dyDescent="0.25">
      <c r="A13" s="10"/>
      <c r="B13" s="304" t="s">
        <v>13</v>
      </c>
      <c r="C13" s="305"/>
      <c r="D13" s="327">
        <v>42376</v>
      </c>
      <c r="E13" s="328"/>
      <c r="F13" s="328"/>
      <c r="G13" s="98"/>
      <c r="H13" s="74"/>
      <c r="I13" s="310"/>
      <c r="J13" s="311"/>
      <c r="K13" s="311"/>
      <c r="L13" s="311"/>
      <c r="M13" s="311"/>
      <c r="N13" s="311"/>
      <c r="O13" s="312"/>
    </row>
    <row r="14" spans="1:15" ht="12.75" customHeight="1" x14ac:dyDescent="0.2">
      <c r="A14" s="10"/>
      <c r="B14" s="314" t="s">
        <v>14</v>
      </c>
      <c r="C14" s="315"/>
      <c r="D14" s="315"/>
      <c r="E14" s="315"/>
      <c r="F14" s="315"/>
      <c r="G14" s="315"/>
      <c r="H14" s="315"/>
      <c r="I14" s="316"/>
      <c r="J14" s="316"/>
      <c r="K14" s="316"/>
      <c r="L14" s="316"/>
      <c r="M14" s="316"/>
      <c r="N14" s="316"/>
      <c r="O14" s="317"/>
    </row>
    <row r="15" spans="1:15" ht="13.5" customHeight="1" thickBot="1" x14ac:dyDescent="0.25">
      <c r="A15" s="10"/>
      <c r="B15" s="318" t="s">
        <v>15</v>
      </c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20"/>
    </row>
    <row r="16" spans="1:15" ht="12" hidden="1" thickBot="1" x14ac:dyDescent="0.25">
      <c r="A16" s="10"/>
      <c r="B16" s="132"/>
      <c r="C16" s="130"/>
      <c r="D16" s="130"/>
      <c r="E16" s="130"/>
      <c r="F16" s="130"/>
      <c r="G16" s="10"/>
      <c r="H16" s="10"/>
      <c r="I16" s="10"/>
      <c r="J16" s="10"/>
      <c r="K16" s="10"/>
      <c r="L16" s="10"/>
      <c r="M16" s="10"/>
      <c r="N16" s="10"/>
      <c r="O16" s="133"/>
    </row>
    <row r="17" spans="1:15" ht="15" thickBot="1" x14ac:dyDescent="0.25">
      <c r="A17" s="10"/>
      <c r="B17" s="321" t="s">
        <v>16</v>
      </c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3"/>
    </row>
    <row r="18" spans="1:15" ht="12.75" customHeight="1" x14ac:dyDescent="0.2">
      <c r="A18" s="10"/>
      <c r="B18" s="324" t="s">
        <v>240</v>
      </c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6"/>
    </row>
    <row r="19" spans="1:15" ht="12.75" x14ac:dyDescent="0.2">
      <c r="A19" s="10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6"/>
    </row>
    <row r="20" spans="1:15" ht="13.5" thickBot="1" x14ac:dyDescent="0.25">
      <c r="A20" s="10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6"/>
    </row>
    <row r="21" spans="1:15" ht="14.25" customHeight="1" thickBot="1" x14ac:dyDescent="0.25">
      <c r="A21" s="10"/>
      <c r="B21" s="276" t="s">
        <v>17</v>
      </c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12.75" thickBot="1" x14ac:dyDescent="0.25">
      <c r="A22" s="10"/>
      <c r="B22" s="167" t="s">
        <v>18</v>
      </c>
      <c r="C22" s="329" t="s">
        <v>19</v>
      </c>
      <c r="D22" s="330"/>
      <c r="E22" s="331"/>
      <c r="F22" s="329" t="s">
        <v>20</v>
      </c>
      <c r="G22" s="330"/>
      <c r="H22" s="330"/>
      <c r="I22" s="330"/>
      <c r="J22" s="332"/>
      <c r="K22" s="168" t="s">
        <v>21</v>
      </c>
      <c r="L22" s="168" t="s">
        <v>22</v>
      </c>
      <c r="M22" s="168" t="s">
        <v>23</v>
      </c>
      <c r="N22" s="168" t="s">
        <v>24</v>
      </c>
      <c r="O22" s="169" t="s">
        <v>25</v>
      </c>
    </row>
    <row r="23" spans="1:15" ht="27" customHeight="1" x14ac:dyDescent="0.2">
      <c r="A23" s="9"/>
      <c r="B23" s="140">
        <v>1</v>
      </c>
      <c r="C23" s="333" t="s">
        <v>219</v>
      </c>
      <c r="D23" s="313"/>
      <c r="E23" s="334"/>
      <c r="F23" s="313" t="s">
        <v>241</v>
      </c>
      <c r="G23" s="313"/>
      <c r="H23" s="313"/>
      <c r="I23" s="313"/>
      <c r="J23" s="313"/>
      <c r="K23" s="185">
        <v>2</v>
      </c>
      <c r="L23" s="185">
        <v>4</v>
      </c>
      <c r="M23" s="185">
        <v>5</v>
      </c>
      <c r="N23" s="190">
        <f t="shared" ref="N23:N27" si="0">K23+(L23*M23)</f>
        <v>22</v>
      </c>
      <c r="O23" s="191" t="s">
        <v>26</v>
      </c>
    </row>
    <row r="24" spans="1:15" ht="23.25" customHeight="1" x14ac:dyDescent="0.2">
      <c r="A24" s="9"/>
      <c r="B24" s="141">
        <v>2</v>
      </c>
      <c r="C24" s="333" t="s">
        <v>220</v>
      </c>
      <c r="D24" s="313"/>
      <c r="E24" s="334"/>
      <c r="F24" s="313" t="s">
        <v>242</v>
      </c>
      <c r="G24" s="313"/>
      <c r="H24" s="313"/>
      <c r="I24" s="313"/>
      <c r="J24" s="313"/>
      <c r="K24" s="186">
        <v>5</v>
      </c>
      <c r="L24" s="186">
        <v>5</v>
      </c>
      <c r="M24" s="186">
        <v>5</v>
      </c>
      <c r="N24" s="186">
        <f t="shared" si="0"/>
        <v>30</v>
      </c>
      <c r="O24" s="192" t="s">
        <v>207</v>
      </c>
    </row>
    <row r="25" spans="1:15" ht="24" customHeight="1" x14ac:dyDescent="0.2">
      <c r="A25" s="9"/>
      <c r="B25" s="141">
        <v>3</v>
      </c>
      <c r="C25" s="333" t="s">
        <v>221</v>
      </c>
      <c r="D25" s="313"/>
      <c r="E25" s="334"/>
      <c r="F25" s="313" t="s">
        <v>243</v>
      </c>
      <c r="G25" s="313"/>
      <c r="H25" s="313"/>
      <c r="I25" s="313"/>
      <c r="J25" s="313"/>
      <c r="K25" s="187">
        <v>4</v>
      </c>
      <c r="L25" s="187">
        <v>5</v>
      </c>
      <c r="M25" s="187">
        <v>5</v>
      </c>
      <c r="N25" s="187">
        <f t="shared" si="0"/>
        <v>29</v>
      </c>
      <c r="O25" s="193" t="s">
        <v>26</v>
      </c>
    </row>
    <row r="26" spans="1:15" ht="29.25" customHeight="1" x14ac:dyDescent="0.2">
      <c r="A26" s="9"/>
      <c r="B26" s="141">
        <v>4</v>
      </c>
      <c r="C26" s="335" t="s">
        <v>222</v>
      </c>
      <c r="D26" s="335"/>
      <c r="E26" s="335"/>
      <c r="F26" s="336" t="s">
        <v>244</v>
      </c>
      <c r="G26" s="337"/>
      <c r="H26" s="337"/>
      <c r="I26" s="337"/>
      <c r="J26" s="338"/>
      <c r="K26" s="187">
        <v>4</v>
      </c>
      <c r="L26" s="187">
        <v>5</v>
      </c>
      <c r="M26" s="187">
        <v>5</v>
      </c>
      <c r="N26" s="187">
        <f t="shared" si="0"/>
        <v>29</v>
      </c>
      <c r="O26" s="193" t="s">
        <v>26</v>
      </c>
    </row>
    <row r="27" spans="1:15" ht="24.75" customHeight="1" x14ac:dyDescent="0.2">
      <c r="A27" s="9"/>
      <c r="B27" s="141">
        <v>5</v>
      </c>
      <c r="C27" s="344"/>
      <c r="D27" s="345"/>
      <c r="E27" s="346"/>
      <c r="F27" s="336" t="s">
        <v>236</v>
      </c>
      <c r="G27" s="337"/>
      <c r="H27" s="337"/>
      <c r="I27" s="337"/>
      <c r="J27" s="338"/>
      <c r="K27" s="187">
        <v>2</v>
      </c>
      <c r="L27" s="187">
        <v>4</v>
      </c>
      <c r="M27" s="187">
        <v>4</v>
      </c>
      <c r="N27" s="187">
        <f t="shared" si="0"/>
        <v>18</v>
      </c>
      <c r="O27" s="193" t="s">
        <v>207</v>
      </c>
    </row>
    <row r="28" spans="1:15" ht="15" customHeight="1" x14ac:dyDescent="0.2">
      <c r="A28" s="9"/>
      <c r="B28" s="141">
        <v>6</v>
      </c>
      <c r="C28" s="344"/>
      <c r="D28" s="345"/>
      <c r="E28" s="346"/>
      <c r="F28" s="337" t="s">
        <v>237</v>
      </c>
      <c r="G28" s="337"/>
      <c r="H28" s="337"/>
      <c r="I28" s="337"/>
      <c r="J28" s="337"/>
      <c r="K28" s="187"/>
      <c r="L28" s="187"/>
      <c r="M28" s="187"/>
      <c r="N28" s="188">
        <f t="shared" ref="N28" si="1">K28+(L28*M28)</f>
        <v>0</v>
      </c>
      <c r="O28" s="189"/>
    </row>
    <row r="29" spans="1:15" ht="13.5" thickBot="1" x14ac:dyDescent="0.25">
      <c r="A29" s="9"/>
      <c r="B29" s="141">
        <v>7</v>
      </c>
      <c r="C29" s="344"/>
      <c r="D29" s="345"/>
      <c r="E29" s="346"/>
      <c r="F29" s="337"/>
      <c r="G29" s="337"/>
      <c r="H29" s="337"/>
      <c r="I29" s="337"/>
      <c r="J29" s="337"/>
      <c r="K29" s="142"/>
      <c r="L29" s="142"/>
      <c r="M29" s="142"/>
      <c r="N29" s="142">
        <f t="shared" ref="N29" si="2">K29+(L29*M29)</f>
        <v>0</v>
      </c>
      <c r="O29" s="143"/>
    </row>
    <row r="30" spans="1:15" x14ac:dyDescent="0.2">
      <c r="A30" s="10"/>
      <c r="B30" s="347" t="s">
        <v>27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9"/>
    </row>
    <row r="31" spans="1:15" ht="21.75" customHeight="1" x14ac:dyDescent="0.2">
      <c r="A31" s="10"/>
      <c r="B31" s="350" t="s">
        <v>28</v>
      </c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2"/>
    </row>
    <row r="32" spans="1:15" ht="12" thickBot="1" x14ac:dyDescent="0.25">
      <c r="A32" s="10"/>
      <c r="B32" s="350" t="s">
        <v>29</v>
      </c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2"/>
    </row>
    <row r="33" spans="1:16" ht="12" hidden="1" thickBot="1" x14ac:dyDescent="0.25">
      <c r="A33" s="10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</row>
    <row r="34" spans="1:16" ht="12" x14ac:dyDescent="0.2">
      <c r="A34" s="10"/>
      <c r="B34" s="339" t="s">
        <v>30</v>
      </c>
      <c r="C34" s="340"/>
      <c r="D34" s="340"/>
      <c r="E34" s="340"/>
      <c r="F34" s="340"/>
      <c r="G34" s="340"/>
      <c r="H34" s="341"/>
      <c r="I34" s="342" t="s">
        <v>31</v>
      </c>
      <c r="J34" s="340"/>
      <c r="K34" s="340"/>
      <c r="L34" s="340"/>
      <c r="M34" s="340"/>
      <c r="N34" s="340"/>
      <c r="O34" s="343"/>
    </row>
    <row r="35" spans="1:16" ht="21.75" customHeight="1" x14ac:dyDescent="0.2">
      <c r="A35" s="10"/>
      <c r="B35" s="357" t="s">
        <v>32</v>
      </c>
      <c r="C35" s="358"/>
      <c r="D35" s="358"/>
      <c r="E35" s="358"/>
      <c r="F35" s="358"/>
      <c r="G35" s="358"/>
      <c r="H35" s="359"/>
      <c r="I35" s="360" t="s">
        <v>33</v>
      </c>
      <c r="J35" s="361"/>
      <c r="K35" s="361"/>
      <c r="L35" s="361"/>
      <c r="M35" s="361"/>
      <c r="N35" s="361"/>
      <c r="O35" s="362"/>
    </row>
    <row r="36" spans="1:16" ht="20.25" customHeight="1" x14ac:dyDescent="0.2">
      <c r="A36" s="10"/>
      <c r="B36" s="363" t="s">
        <v>34</v>
      </c>
      <c r="C36" s="364"/>
      <c r="D36" s="364"/>
      <c r="E36" s="364"/>
      <c r="F36" s="364"/>
      <c r="G36" s="364"/>
      <c r="H36" s="365"/>
      <c r="I36" s="366" t="s">
        <v>35</v>
      </c>
      <c r="J36" s="367"/>
      <c r="K36" s="367"/>
      <c r="L36" s="367"/>
      <c r="M36" s="367"/>
      <c r="N36" s="367"/>
      <c r="O36" s="368"/>
    </row>
    <row r="37" spans="1:16" s="135" customFormat="1" ht="36.75" customHeight="1" x14ac:dyDescent="0.25">
      <c r="A37" s="134"/>
      <c r="B37" s="170" t="s">
        <v>36</v>
      </c>
      <c r="C37" s="369" t="s">
        <v>37</v>
      </c>
      <c r="D37" s="369"/>
      <c r="E37" s="369"/>
      <c r="F37" s="369"/>
      <c r="G37" s="369"/>
      <c r="H37" s="369"/>
      <c r="I37" s="182" t="s">
        <v>38</v>
      </c>
      <c r="J37" s="370" t="s">
        <v>39</v>
      </c>
      <c r="K37" s="370"/>
      <c r="L37" s="370"/>
      <c r="M37" s="370"/>
      <c r="N37" s="370"/>
      <c r="O37" s="371"/>
    </row>
    <row r="38" spans="1:16" ht="24" customHeight="1" x14ac:dyDescent="0.2">
      <c r="A38" s="9"/>
      <c r="B38" s="170" t="s">
        <v>40</v>
      </c>
      <c r="C38" s="353" t="s">
        <v>41</v>
      </c>
      <c r="D38" s="353"/>
      <c r="E38" s="353"/>
      <c r="F38" s="353"/>
      <c r="G38" s="353"/>
      <c r="H38" s="353"/>
      <c r="I38" s="136"/>
      <c r="J38" s="136"/>
      <c r="K38" s="136"/>
      <c r="L38" s="136"/>
      <c r="M38" s="136"/>
      <c r="N38" s="136"/>
      <c r="O38" s="137"/>
    </row>
    <row r="39" spans="1:16" ht="24" customHeight="1" thickBot="1" x14ac:dyDescent="0.25">
      <c r="A39" s="10"/>
      <c r="B39" s="171" t="s">
        <v>42</v>
      </c>
      <c r="C39" s="354" t="s">
        <v>43</v>
      </c>
      <c r="D39" s="354"/>
      <c r="E39" s="354"/>
      <c r="F39" s="354"/>
      <c r="G39" s="354"/>
      <c r="H39" s="354"/>
      <c r="I39" s="138"/>
      <c r="J39" s="138"/>
      <c r="K39" s="355" t="s">
        <v>44</v>
      </c>
      <c r="L39" s="355"/>
      <c r="M39" s="355" t="s">
        <v>45</v>
      </c>
      <c r="N39" s="355"/>
      <c r="O39" s="356"/>
    </row>
    <row r="40" spans="1:16" ht="16.5" hidden="1" customHeight="1" thickBot="1" x14ac:dyDescent="0.25">
      <c r="A40" s="10"/>
      <c r="B40" s="144"/>
      <c r="C40" s="145"/>
      <c r="D40" s="145"/>
      <c r="E40" s="145"/>
      <c r="F40" s="145"/>
      <c r="G40" s="145"/>
      <c r="H40" s="145"/>
      <c r="I40" s="136"/>
      <c r="J40" s="136"/>
      <c r="K40" s="146"/>
      <c r="L40" s="146"/>
      <c r="M40" s="146"/>
      <c r="N40" s="146"/>
      <c r="O40" s="147"/>
    </row>
    <row r="41" spans="1:16" s="139" customFormat="1" ht="15" thickBot="1" x14ac:dyDescent="0.25">
      <c r="A41" s="10"/>
      <c r="B41" s="276" t="s">
        <v>46</v>
      </c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6" ht="13.5" hidden="1" thickBot="1" x14ac:dyDescent="0.25">
      <c r="B42" s="127"/>
      <c r="C42" s="128"/>
      <c r="D42" s="128"/>
      <c r="E42" s="128"/>
      <c r="F42" s="128"/>
      <c r="G42" s="1"/>
      <c r="H42" s="1"/>
      <c r="I42" s="1"/>
      <c r="J42" s="1"/>
      <c r="K42" s="1"/>
      <c r="L42" s="1"/>
      <c r="M42" s="1"/>
      <c r="N42" s="1"/>
      <c r="O42" s="72"/>
    </row>
    <row r="43" spans="1:16" ht="24" customHeight="1" thickBot="1" x14ac:dyDescent="0.25">
      <c r="B43" s="244" t="s">
        <v>47</v>
      </c>
      <c r="C43" s="245"/>
      <c r="D43" s="245"/>
      <c r="E43" s="245"/>
      <c r="F43" s="245"/>
      <c r="G43" s="245"/>
      <c r="H43" s="245"/>
      <c r="I43" s="246"/>
      <c r="J43" s="279" t="s">
        <v>48</v>
      </c>
      <c r="K43" s="279"/>
      <c r="L43" s="279"/>
      <c r="M43" s="279"/>
      <c r="N43" s="279"/>
      <c r="O43" s="280"/>
    </row>
    <row r="44" spans="1:16" ht="26.25" customHeight="1" x14ac:dyDescent="0.2">
      <c r="B44" s="11">
        <v>1</v>
      </c>
      <c r="C44" s="281" t="str">
        <f t="shared" ref="C44:C50" si="3">F23</f>
        <v>Supervisa y asesora en aplicación de normatividad legal y elabora informes de soporte jurídico.</v>
      </c>
      <c r="D44" s="282"/>
      <c r="E44" s="282"/>
      <c r="F44" s="282"/>
      <c r="G44" s="282"/>
      <c r="H44" s="282"/>
      <c r="I44" s="283"/>
      <c r="J44" s="284" t="s">
        <v>235</v>
      </c>
      <c r="K44" s="285"/>
      <c r="L44" s="285"/>
      <c r="M44" s="285"/>
      <c r="N44" s="285"/>
      <c r="O44" s="285"/>
      <c r="P44" s="95"/>
    </row>
    <row r="45" spans="1:16" ht="25.5" customHeight="1" x14ac:dyDescent="0.2">
      <c r="B45" s="12">
        <v>2</v>
      </c>
      <c r="C45" s="270" t="str">
        <f t="shared" si="3"/>
        <v>Supervisa y prepara proyectos de normas y reglamentos institucionales.</v>
      </c>
      <c r="D45" s="271"/>
      <c r="E45" s="271"/>
      <c r="F45" s="271"/>
      <c r="G45" s="271"/>
      <c r="H45" s="271"/>
      <c r="I45" s="272"/>
      <c r="J45" s="273"/>
      <c r="K45" s="274"/>
      <c r="L45" s="274"/>
      <c r="M45" s="274"/>
      <c r="N45" s="274"/>
      <c r="O45" s="275"/>
    </row>
    <row r="46" spans="1:16" ht="26.25" customHeight="1" x14ac:dyDescent="0.2">
      <c r="B46" s="13">
        <v>3</v>
      </c>
      <c r="C46" s="270" t="str">
        <f t="shared" si="3"/>
        <v>Supervisa, asesora y actúa en la procuración judicial de la institución.</v>
      </c>
      <c r="D46" s="271"/>
      <c r="E46" s="271"/>
      <c r="F46" s="271"/>
      <c r="G46" s="271"/>
      <c r="H46" s="271"/>
      <c r="I46" s="272"/>
      <c r="J46" s="273"/>
      <c r="K46" s="274"/>
      <c r="L46" s="274"/>
      <c r="M46" s="274"/>
      <c r="N46" s="274"/>
      <c r="O46" s="275"/>
    </row>
    <row r="47" spans="1:16" ht="25.5" customHeight="1" x14ac:dyDescent="0.2">
      <c r="B47" s="12">
        <v>4</v>
      </c>
      <c r="C47" s="270" t="str">
        <f t="shared" si="3"/>
        <v>Elabora contratos, convenios y da soporte en materia contractual, administrativa y laboral, así como en derechos ambientales y económicos a la institución.</v>
      </c>
      <c r="D47" s="271"/>
      <c r="E47" s="271"/>
      <c r="F47" s="271"/>
      <c r="G47" s="271"/>
      <c r="H47" s="271"/>
      <c r="I47" s="272"/>
      <c r="J47" s="273"/>
      <c r="K47" s="274"/>
      <c r="L47" s="274"/>
      <c r="M47" s="274"/>
      <c r="N47" s="274"/>
      <c r="O47" s="275"/>
    </row>
    <row r="48" spans="1:16" ht="24.75" customHeight="1" x14ac:dyDescent="0.2">
      <c r="B48" s="12">
        <v>5</v>
      </c>
      <c r="C48" s="270" t="str">
        <f t="shared" si="3"/>
        <v>Elabora archivo juridico y actualiza ordenanzas.</v>
      </c>
      <c r="D48" s="271"/>
      <c r="E48" s="271"/>
      <c r="F48" s="271"/>
      <c r="G48" s="271"/>
      <c r="H48" s="271"/>
      <c r="I48" s="272"/>
      <c r="J48" s="273"/>
      <c r="K48" s="274"/>
      <c r="L48" s="274"/>
      <c r="M48" s="274"/>
      <c r="N48" s="274"/>
      <c r="O48" s="275"/>
    </row>
    <row r="49" spans="2:15" ht="15" customHeight="1" x14ac:dyDescent="0.2">
      <c r="B49" s="14">
        <v>6</v>
      </c>
      <c r="C49" s="270" t="str">
        <f t="shared" si="3"/>
        <v>Los demás resultados y actividades establecidos por la Constitución y las leyes.</v>
      </c>
      <c r="D49" s="271"/>
      <c r="E49" s="271"/>
      <c r="F49" s="271"/>
      <c r="G49" s="271"/>
      <c r="H49" s="271"/>
      <c r="I49" s="272"/>
      <c r="J49" s="273"/>
      <c r="K49" s="274"/>
      <c r="L49" s="274"/>
      <c r="M49" s="274"/>
      <c r="N49" s="274"/>
      <c r="O49" s="275"/>
    </row>
    <row r="50" spans="2:15" ht="15.75" customHeight="1" thickBot="1" x14ac:dyDescent="0.25">
      <c r="B50" s="14">
        <v>7</v>
      </c>
      <c r="C50" s="270">
        <f t="shared" si="3"/>
        <v>0</v>
      </c>
      <c r="D50" s="271"/>
      <c r="E50" s="271"/>
      <c r="F50" s="271"/>
      <c r="G50" s="271"/>
      <c r="H50" s="271"/>
      <c r="I50" s="272"/>
      <c r="J50" s="273"/>
      <c r="K50" s="274"/>
      <c r="L50" s="274"/>
      <c r="M50" s="274"/>
      <c r="N50" s="274"/>
      <c r="O50" s="275"/>
    </row>
    <row r="51" spans="2:15" ht="12.75" hidden="1" thickBot="1" x14ac:dyDescent="0.25">
      <c r="B51" s="9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94"/>
    </row>
    <row r="52" spans="2:15" ht="15" thickBot="1" x14ac:dyDescent="0.25">
      <c r="B52" s="267" t="s">
        <v>49</v>
      </c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9"/>
    </row>
    <row r="53" spans="2:15" ht="12.75" hidden="1" thickBot="1" x14ac:dyDescent="0.25">
      <c r="B53" s="91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92"/>
    </row>
    <row r="54" spans="2:15" ht="12.75" thickBot="1" x14ac:dyDescent="0.25">
      <c r="B54" s="232" t="s">
        <v>50</v>
      </c>
      <c r="C54" s="233"/>
      <c r="D54" s="233"/>
      <c r="E54" s="233"/>
      <c r="F54" s="233"/>
      <c r="G54" s="233"/>
      <c r="H54" s="234"/>
      <c r="I54" s="247" t="s">
        <v>51</v>
      </c>
      <c r="J54" s="248"/>
      <c r="K54" s="248"/>
      <c r="L54" s="248"/>
      <c r="M54" s="248"/>
      <c r="N54" s="248"/>
      <c r="O54" s="249"/>
    </row>
    <row r="55" spans="2:15" ht="12" customHeight="1" x14ac:dyDescent="0.2">
      <c r="B55" s="259" t="str">
        <f>C23</f>
        <v>Asesoría legal institucional</v>
      </c>
      <c r="C55" s="260"/>
      <c r="D55" s="260"/>
      <c r="E55" s="260"/>
      <c r="F55" s="260"/>
      <c r="G55" s="260"/>
      <c r="H55" s="261"/>
      <c r="I55" s="262" t="s">
        <v>238</v>
      </c>
      <c r="J55" s="262"/>
      <c r="K55" s="262"/>
      <c r="L55" s="262"/>
      <c r="M55" s="262"/>
      <c r="N55" s="262"/>
      <c r="O55" s="263"/>
    </row>
    <row r="56" spans="2:15" ht="15" customHeight="1" x14ac:dyDescent="0.2">
      <c r="B56" s="256" t="str">
        <f t="shared" ref="B56:B61" si="4">C24</f>
        <v>Normas Institucionales</v>
      </c>
      <c r="C56" s="257"/>
      <c r="D56" s="257"/>
      <c r="E56" s="257"/>
      <c r="F56" s="257"/>
      <c r="G56" s="257"/>
      <c r="H56" s="258"/>
      <c r="I56" s="264"/>
      <c r="J56" s="265"/>
      <c r="K56" s="265"/>
      <c r="L56" s="265"/>
      <c r="M56" s="265"/>
      <c r="N56" s="265"/>
      <c r="O56" s="266"/>
    </row>
    <row r="57" spans="2:15" ht="12" x14ac:dyDescent="0.2">
      <c r="B57" s="256" t="str">
        <f t="shared" si="4"/>
        <v>Patrocinio Legal</v>
      </c>
      <c r="C57" s="257"/>
      <c r="D57" s="257"/>
      <c r="E57" s="257"/>
      <c r="F57" s="257"/>
      <c r="G57" s="257"/>
      <c r="H57" s="258"/>
      <c r="I57" s="256"/>
      <c r="J57" s="257"/>
      <c r="K57" s="257"/>
      <c r="L57" s="257"/>
      <c r="M57" s="257"/>
      <c r="N57" s="257"/>
      <c r="O57" s="258"/>
    </row>
    <row r="58" spans="2:15" ht="12" x14ac:dyDescent="0.2">
      <c r="B58" s="256" t="str">
        <f t="shared" si="4"/>
        <v>Instrumentos legales</v>
      </c>
      <c r="C58" s="257"/>
      <c r="D58" s="257"/>
      <c r="E58" s="257"/>
      <c r="F58" s="257"/>
      <c r="G58" s="257"/>
      <c r="H58" s="258"/>
      <c r="I58" s="256"/>
      <c r="J58" s="257"/>
      <c r="K58" s="257"/>
      <c r="L58" s="257"/>
      <c r="M58" s="257"/>
      <c r="N58" s="257"/>
      <c r="O58" s="258"/>
    </row>
    <row r="59" spans="2:15" ht="12" x14ac:dyDescent="0.2">
      <c r="B59" s="256">
        <f t="shared" si="4"/>
        <v>0</v>
      </c>
      <c r="C59" s="257"/>
      <c r="D59" s="257"/>
      <c r="E59" s="257"/>
      <c r="F59" s="257"/>
      <c r="G59" s="257"/>
      <c r="H59" s="258"/>
      <c r="I59" s="256"/>
      <c r="J59" s="257"/>
      <c r="K59" s="257"/>
      <c r="L59" s="257"/>
      <c r="M59" s="257"/>
      <c r="N59" s="257"/>
      <c r="O59" s="258"/>
    </row>
    <row r="60" spans="2:15" ht="12" x14ac:dyDescent="0.2">
      <c r="B60" s="256">
        <f t="shared" si="4"/>
        <v>0</v>
      </c>
      <c r="C60" s="257"/>
      <c r="D60" s="257"/>
      <c r="E60" s="257"/>
      <c r="F60" s="257"/>
      <c r="G60" s="257"/>
      <c r="H60" s="258"/>
      <c r="I60" s="256"/>
      <c r="J60" s="257"/>
      <c r="K60" s="257"/>
      <c r="L60" s="257"/>
      <c r="M60" s="257"/>
      <c r="N60" s="257"/>
      <c r="O60" s="258"/>
    </row>
    <row r="61" spans="2:15" ht="12.75" thickBot="1" x14ac:dyDescent="0.25">
      <c r="B61" s="250">
        <f t="shared" si="4"/>
        <v>0</v>
      </c>
      <c r="C61" s="251"/>
      <c r="D61" s="251"/>
      <c r="E61" s="251"/>
      <c r="F61" s="251"/>
      <c r="G61" s="251"/>
      <c r="H61" s="252"/>
      <c r="I61" s="250"/>
      <c r="J61" s="251"/>
      <c r="K61" s="251"/>
      <c r="L61" s="251"/>
      <c r="M61" s="251"/>
      <c r="N61" s="251"/>
      <c r="O61" s="252"/>
    </row>
    <row r="62" spans="2:15" ht="25.5" customHeight="1" thickBot="1" x14ac:dyDescent="0.25">
      <c r="B62" s="253" t="s">
        <v>52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</row>
    <row r="63" spans="2:15" ht="15.75" thickBot="1" x14ac:dyDescent="0.25">
      <c r="B63" s="229" t="s">
        <v>53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1"/>
    </row>
    <row r="64" spans="2:15" ht="12.75" hidden="1" thickBot="1" x14ac:dyDescent="0.25">
      <c r="B64" s="8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90"/>
    </row>
    <row r="65" spans="2:15" ht="26.25" customHeight="1" thickBot="1" x14ac:dyDescent="0.25">
      <c r="B65" s="244" t="s">
        <v>54</v>
      </c>
      <c r="C65" s="245"/>
      <c r="D65" s="245"/>
      <c r="E65" s="245"/>
      <c r="F65" s="245"/>
      <c r="G65" s="245"/>
      <c r="H65" s="246"/>
      <c r="I65" s="247" t="s">
        <v>55</v>
      </c>
      <c r="J65" s="248"/>
      <c r="K65" s="248"/>
      <c r="L65" s="248"/>
      <c r="M65" s="248"/>
      <c r="N65" s="248"/>
      <c r="O65" s="249"/>
    </row>
    <row r="66" spans="2:15" ht="12.75" customHeight="1" thickBot="1" x14ac:dyDescent="0.25">
      <c r="B66" s="241" t="s">
        <v>223</v>
      </c>
      <c r="C66" s="242"/>
      <c r="D66" s="242"/>
      <c r="E66" s="242"/>
      <c r="F66" s="242"/>
      <c r="G66" s="242"/>
      <c r="H66" s="243"/>
      <c r="I66" s="241" t="s">
        <v>214</v>
      </c>
      <c r="J66" s="242"/>
      <c r="K66" s="242"/>
      <c r="L66" s="242"/>
      <c r="M66" s="242"/>
      <c r="N66" s="242"/>
      <c r="O66" s="243"/>
    </row>
    <row r="67" spans="2:15" ht="15.75" thickBot="1" x14ac:dyDescent="0.25">
      <c r="B67" s="229" t="s">
        <v>56</v>
      </c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1"/>
    </row>
    <row r="68" spans="2:15" ht="12.75" hidden="1" thickBot="1" x14ac:dyDescent="0.25">
      <c r="B68" s="89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90"/>
    </row>
    <row r="69" spans="2:15" ht="12.75" thickBot="1" x14ac:dyDescent="0.25">
      <c r="B69" s="232" t="s">
        <v>57</v>
      </c>
      <c r="C69" s="233"/>
      <c r="D69" s="233"/>
      <c r="E69" s="233"/>
      <c r="F69" s="233"/>
      <c r="G69" s="233"/>
      <c r="H69" s="234"/>
      <c r="I69" s="232" t="s">
        <v>58</v>
      </c>
      <c r="J69" s="233"/>
      <c r="K69" s="233"/>
      <c r="L69" s="233"/>
      <c r="M69" s="233"/>
      <c r="N69" s="233"/>
      <c r="O69" s="234"/>
    </row>
    <row r="70" spans="2:15" ht="12.75" x14ac:dyDescent="0.2">
      <c r="B70" s="235" t="s">
        <v>59</v>
      </c>
      <c r="C70" s="236"/>
      <c r="D70" s="236"/>
      <c r="E70" s="236"/>
      <c r="F70" s="236"/>
      <c r="G70" s="236"/>
      <c r="H70" s="237"/>
      <c r="I70" s="238" t="s">
        <v>224</v>
      </c>
      <c r="J70" s="239"/>
      <c r="K70" s="239"/>
      <c r="L70" s="239"/>
      <c r="M70" s="239"/>
      <c r="N70" s="239"/>
      <c r="O70" s="240"/>
    </row>
    <row r="71" spans="2:15" ht="15" customHeight="1" thickBot="1" x14ac:dyDescent="0.25">
      <c r="B71" s="223" t="s">
        <v>60</v>
      </c>
      <c r="C71" s="224"/>
      <c r="D71" s="224"/>
      <c r="E71" s="224"/>
      <c r="F71" s="224"/>
      <c r="G71" s="224"/>
      <c r="H71" s="225"/>
      <c r="I71" s="220" t="s">
        <v>215</v>
      </c>
      <c r="J71" s="221"/>
      <c r="K71" s="221"/>
      <c r="L71" s="221"/>
      <c r="M71" s="221"/>
      <c r="N71" s="221"/>
      <c r="O71" s="222"/>
    </row>
    <row r="72" spans="2:15" ht="15.75" customHeight="1" thickBot="1" x14ac:dyDescent="0.25">
      <c r="B72" s="226"/>
      <c r="C72" s="227"/>
      <c r="D72" s="227"/>
      <c r="E72" s="227"/>
      <c r="F72" s="227"/>
      <c r="G72" s="227"/>
      <c r="H72" s="228"/>
      <c r="I72" s="217"/>
      <c r="J72" s="218"/>
      <c r="K72" s="218"/>
      <c r="L72" s="218"/>
      <c r="M72" s="218"/>
      <c r="N72" s="218"/>
      <c r="O72" s="219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43" zoomScaleNormal="100" zoomScaleSheetLayoutView="100" workbookViewId="0">
      <selection activeCell="H31" sqref="H31:J31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128"/>
      <c r="C1" s="128"/>
      <c r="D1" s="128"/>
      <c r="E1" s="128"/>
      <c r="F1" s="128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2"/>
      <c r="C2" s="433"/>
      <c r="D2" s="433"/>
      <c r="E2" s="434" t="s">
        <v>0</v>
      </c>
      <c r="F2" s="435"/>
      <c r="G2" s="435"/>
      <c r="H2" s="435"/>
      <c r="I2" s="435"/>
      <c r="J2" s="435"/>
      <c r="K2" s="435"/>
      <c r="L2" s="435"/>
      <c r="M2" s="433"/>
      <c r="N2" s="433"/>
      <c r="O2" s="436"/>
    </row>
    <row r="3" spans="1:15" ht="15.75" thickBot="1" x14ac:dyDescent="0.3">
      <c r="A3" s="1"/>
      <c r="B3" s="437" t="s">
        <v>61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9"/>
    </row>
    <row r="4" spans="1:15" ht="15.75" hidden="1" thickBot="1" x14ac:dyDescent="0.3">
      <c r="A4" s="1"/>
      <c r="B4" s="95"/>
      <c r="C4" s="16"/>
      <c r="D4" s="16"/>
      <c r="E4" s="16"/>
      <c r="F4" s="16"/>
      <c r="G4" s="16"/>
      <c r="H4" s="16"/>
      <c r="I4" s="17"/>
      <c r="J4" s="17"/>
      <c r="K4" s="17"/>
      <c r="L4" s="17"/>
      <c r="M4" s="17"/>
      <c r="N4" s="17"/>
      <c r="O4" s="96"/>
    </row>
    <row r="5" spans="1:15" ht="15.75" thickBot="1" x14ac:dyDescent="0.3">
      <c r="A5" s="1"/>
      <c r="B5" s="440" t="s">
        <v>62</v>
      </c>
      <c r="C5" s="441"/>
      <c r="D5" s="441"/>
      <c r="E5" s="441"/>
      <c r="F5" s="441"/>
      <c r="G5" s="442"/>
      <c r="H5" s="440" t="s">
        <v>63</v>
      </c>
      <c r="I5" s="441"/>
      <c r="J5" s="441"/>
      <c r="K5" s="441"/>
      <c r="L5" s="442"/>
      <c r="M5" s="247" t="s">
        <v>64</v>
      </c>
      <c r="N5" s="248"/>
      <c r="O5" s="249"/>
    </row>
    <row r="6" spans="1:15" ht="15.75" thickBot="1" x14ac:dyDescent="0.3">
      <c r="A6" s="1"/>
      <c r="B6" s="443"/>
      <c r="C6" s="444"/>
      <c r="D6" s="444"/>
      <c r="E6" s="444"/>
      <c r="F6" s="444"/>
      <c r="G6" s="445"/>
      <c r="H6" s="443"/>
      <c r="I6" s="444"/>
      <c r="J6" s="444"/>
      <c r="K6" s="444"/>
      <c r="L6" s="445"/>
      <c r="M6" s="172" t="s">
        <v>65</v>
      </c>
      <c r="N6" s="172" t="s">
        <v>66</v>
      </c>
      <c r="O6" s="173" t="s">
        <v>67</v>
      </c>
    </row>
    <row r="7" spans="1:15" ht="27.75" customHeight="1" x14ac:dyDescent="0.25">
      <c r="A7" s="1"/>
      <c r="B7" s="446" t="s">
        <v>209</v>
      </c>
      <c r="C7" s="447"/>
      <c r="D7" s="447"/>
      <c r="E7" s="447"/>
      <c r="F7" s="447"/>
      <c r="G7" s="448"/>
      <c r="H7" s="449" t="s">
        <v>225</v>
      </c>
      <c r="I7" s="449"/>
      <c r="J7" s="449"/>
      <c r="K7" s="449"/>
      <c r="L7" s="449"/>
      <c r="M7" s="18"/>
      <c r="N7" s="18" t="s">
        <v>211</v>
      </c>
      <c r="O7" s="18"/>
    </row>
    <row r="8" spans="1:15" ht="26.25" customHeight="1" x14ac:dyDescent="0.25">
      <c r="A8" s="1"/>
      <c r="B8" s="456" t="s">
        <v>208</v>
      </c>
      <c r="C8" s="457"/>
      <c r="D8" s="457"/>
      <c r="E8" s="457"/>
      <c r="F8" s="457"/>
      <c r="G8" s="458"/>
      <c r="H8" s="459" t="s">
        <v>226</v>
      </c>
      <c r="I8" s="460"/>
      <c r="J8" s="460"/>
      <c r="K8" s="460"/>
      <c r="L8" s="461"/>
      <c r="M8" s="19"/>
      <c r="N8" s="19" t="s">
        <v>211</v>
      </c>
      <c r="O8" s="19"/>
    </row>
    <row r="9" spans="1:15" ht="28.5" customHeight="1" x14ac:dyDescent="0.25">
      <c r="A9" s="1"/>
      <c r="B9" s="456" t="s">
        <v>216</v>
      </c>
      <c r="C9" s="457"/>
      <c r="D9" s="457"/>
      <c r="E9" s="457"/>
      <c r="F9" s="457"/>
      <c r="G9" s="458"/>
      <c r="H9" s="456" t="s">
        <v>227</v>
      </c>
      <c r="I9" s="457"/>
      <c r="J9" s="457"/>
      <c r="K9" s="457"/>
      <c r="L9" s="458"/>
      <c r="M9" s="19"/>
      <c r="N9" s="20" t="s">
        <v>211</v>
      </c>
      <c r="O9" s="19"/>
    </row>
    <row r="10" spans="1:15" ht="26.25" customHeight="1" thickBot="1" x14ac:dyDescent="0.3">
      <c r="A10" s="1"/>
      <c r="B10" s="462" t="s">
        <v>210</v>
      </c>
      <c r="C10" s="463"/>
      <c r="D10" s="463"/>
      <c r="E10" s="463"/>
      <c r="F10" s="463"/>
      <c r="G10" s="464"/>
      <c r="H10" s="465" t="s">
        <v>228</v>
      </c>
      <c r="I10" s="466"/>
      <c r="J10" s="466"/>
      <c r="K10" s="466"/>
      <c r="L10" s="467"/>
      <c r="M10" s="22"/>
      <c r="N10" s="21" t="s">
        <v>211</v>
      </c>
      <c r="O10" s="22"/>
    </row>
    <row r="11" spans="1:15" ht="18.75" customHeight="1" x14ac:dyDescent="0.25">
      <c r="A11" s="1"/>
      <c r="B11" s="450" t="s">
        <v>68</v>
      </c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2"/>
    </row>
    <row r="12" spans="1:15" ht="21" hidden="1" customHeight="1" thickBot="1" x14ac:dyDescent="0.3">
      <c r="A12" s="1"/>
      <c r="B12" s="453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5"/>
    </row>
    <row r="13" spans="1:15" s="73" customFormat="1" ht="15.75" thickBot="1" x14ac:dyDescent="0.3">
      <c r="A13" s="1"/>
      <c r="B13" s="437" t="s">
        <v>69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9"/>
    </row>
    <row r="14" spans="1:15" ht="15.75" hidden="1" thickBot="1" x14ac:dyDescent="0.3">
      <c r="B14" s="89"/>
      <c r="C14" s="71"/>
      <c r="D14" s="71"/>
      <c r="E14" s="71"/>
      <c r="F14" s="71"/>
      <c r="G14" s="23"/>
      <c r="H14" s="23"/>
      <c r="I14" s="23"/>
      <c r="J14" s="23"/>
      <c r="K14" s="23"/>
      <c r="L14" s="23"/>
      <c r="M14" s="23"/>
      <c r="N14" s="23"/>
      <c r="O14" s="97"/>
    </row>
    <row r="15" spans="1:15" ht="15.75" thickBot="1" x14ac:dyDescent="0.3">
      <c r="B15" s="440" t="s">
        <v>62</v>
      </c>
      <c r="C15" s="441"/>
      <c r="D15" s="441"/>
      <c r="E15" s="441"/>
      <c r="F15" s="441"/>
      <c r="G15" s="442"/>
      <c r="H15" s="440" t="s">
        <v>63</v>
      </c>
      <c r="I15" s="441"/>
      <c r="J15" s="441"/>
      <c r="K15" s="441"/>
      <c r="L15" s="442"/>
      <c r="M15" s="247" t="s">
        <v>64</v>
      </c>
      <c r="N15" s="248"/>
      <c r="O15" s="249"/>
    </row>
    <row r="16" spans="1:15" ht="15.75" thickBot="1" x14ac:dyDescent="0.3">
      <c r="B16" s="443"/>
      <c r="C16" s="444"/>
      <c r="D16" s="444"/>
      <c r="E16" s="444"/>
      <c r="F16" s="444"/>
      <c r="G16" s="445"/>
      <c r="H16" s="443"/>
      <c r="I16" s="444"/>
      <c r="J16" s="444"/>
      <c r="K16" s="444"/>
      <c r="L16" s="445"/>
      <c r="M16" s="172" t="s">
        <v>65</v>
      </c>
      <c r="N16" s="172" t="s">
        <v>66</v>
      </c>
      <c r="O16" s="173" t="s">
        <v>67</v>
      </c>
    </row>
    <row r="17" spans="2:15" ht="27" customHeight="1" x14ac:dyDescent="0.25">
      <c r="B17" s="468" t="s">
        <v>229</v>
      </c>
      <c r="C17" s="298"/>
      <c r="D17" s="298"/>
      <c r="E17" s="298"/>
      <c r="F17" s="298"/>
      <c r="G17" s="469"/>
      <c r="H17" s="470" t="s">
        <v>230</v>
      </c>
      <c r="I17" s="471"/>
      <c r="J17" s="471"/>
      <c r="K17" s="471"/>
      <c r="L17" s="472"/>
      <c r="M17" s="18"/>
      <c r="N17" s="20" t="s">
        <v>211</v>
      </c>
      <c r="O17" s="18"/>
    </row>
    <row r="18" spans="2:15" ht="26.25" customHeight="1" x14ac:dyDescent="0.25">
      <c r="B18" s="473" t="s">
        <v>212</v>
      </c>
      <c r="C18" s="474"/>
      <c r="D18" s="474"/>
      <c r="E18" s="474"/>
      <c r="F18" s="474"/>
      <c r="G18" s="475"/>
      <c r="H18" s="476" t="s">
        <v>231</v>
      </c>
      <c r="I18" s="477"/>
      <c r="J18" s="477"/>
      <c r="K18" s="477"/>
      <c r="L18" s="478"/>
      <c r="M18" s="19"/>
      <c r="N18" s="24" t="s">
        <v>211</v>
      </c>
      <c r="O18" s="19"/>
    </row>
    <row r="19" spans="2:15" ht="28.5" customHeight="1" x14ac:dyDescent="0.25">
      <c r="B19" s="479" t="s">
        <v>213</v>
      </c>
      <c r="C19" s="480"/>
      <c r="D19" s="480"/>
      <c r="E19" s="480"/>
      <c r="F19" s="480"/>
      <c r="G19" s="481"/>
      <c r="H19" s="482" t="s">
        <v>232</v>
      </c>
      <c r="I19" s="483"/>
      <c r="J19" s="483"/>
      <c r="K19" s="483"/>
      <c r="L19" s="484"/>
      <c r="M19" s="19"/>
      <c r="N19" s="24" t="s">
        <v>211</v>
      </c>
      <c r="O19" s="19"/>
    </row>
    <row r="20" spans="2:15" ht="27.75" customHeight="1" thickBot="1" x14ac:dyDescent="0.3">
      <c r="B20" s="485" t="s">
        <v>217</v>
      </c>
      <c r="C20" s="486"/>
      <c r="D20" s="486"/>
      <c r="E20" s="486"/>
      <c r="F20" s="486"/>
      <c r="G20" s="487"/>
      <c r="H20" s="488" t="s">
        <v>233</v>
      </c>
      <c r="I20" s="489"/>
      <c r="J20" s="489"/>
      <c r="K20" s="489"/>
      <c r="L20" s="490"/>
      <c r="M20" s="22"/>
      <c r="N20" s="21" t="s">
        <v>211</v>
      </c>
      <c r="O20" s="22"/>
    </row>
    <row r="21" spans="2:15" ht="19.5" customHeight="1" x14ac:dyDescent="0.25">
      <c r="B21" s="450" t="s">
        <v>70</v>
      </c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2"/>
    </row>
    <row r="22" spans="2:15" hidden="1" x14ac:dyDescent="0.25">
      <c r="B22" s="491"/>
      <c r="C22" s="492"/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3"/>
    </row>
    <row r="23" spans="2:15" hidden="1" x14ac:dyDescent="0.25">
      <c r="B23" s="89"/>
      <c r="C23" s="71"/>
      <c r="D23" s="71"/>
      <c r="E23" s="71"/>
      <c r="F23" s="71"/>
      <c r="G23" s="23"/>
      <c r="H23" s="23"/>
      <c r="I23" s="23"/>
      <c r="J23" s="23"/>
      <c r="K23" s="23"/>
      <c r="L23" s="23"/>
      <c r="M23" s="23"/>
      <c r="N23" s="23"/>
      <c r="O23" s="97"/>
    </row>
    <row r="24" spans="2:15" ht="15.75" thickBot="1" x14ac:dyDescent="0.3">
      <c r="B24" s="437" t="s">
        <v>71</v>
      </c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9"/>
    </row>
    <row r="25" spans="2:15" ht="15.75" hidden="1" thickBot="1" x14ac:dyDescent="0.3">
      <c r="B25" s="153"/>
      <c r="C25" s="154"/>
      <c r="D25" s="154"/>
      <c r="E25" s="154"/>
      <c r="F25" s="154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5" ht="15.75" thickBot="1" x14ac:dyDescent="0.3">
      <c r="B26" s="494" t="s">
        <v>72</v>
      </c>
      <c r="C26" s="495"/>
      <c r="D26" s="495"/>
      <c r="E26" s="495"/>
      <c r="F26" s="495"/>
      <c r="G26" s="496"/>
      <c r="H26" s="494" t="s">
        <v>73</v>
      </c>
      <c r="I26" s="495"/>
      <c r="J26" s="496"/>
      <c r="K26" s="494" t="s">
        <v>74</v>
      </c>
      <c r="L26" s="495"/>
      <c r="M26" s="495"/>
      <c r="N26" s="495"/>
      <c r="O26" s="496"/>
    </row>
    <row r="27" spans="2:15" ht="15.75" thickBot="1" x14ac:dyDescent="0.3">
      <c r="B27" s="414" t="s">
        <v>75</v>
      </c>
      <c r="C27" s="415"/>
      <c r="D27" s="415"/>
      <c r="E27" s="415"/>
      <c r="F27" s="415"/>
      <c r="G27" s="416"/>
      <c r="H27" s="232"/>
      <c r="I27" s="233"/>
      <c r="J27" s="234"/>
      <c r="K27" s="232"/>
      <c r="L27" s="233"/>
      <c r="M27" s="233"/>
      <c r="N27" s="233"/>
      <c r="O27" s="234"/>
    </row>
    <row r="28" spans="2:15" ht="31.5" customHeight="1" x14ac:dyDescent="0.25">
      <c r="B28" s="497" t="str">
        <f>'Descripcion 1'!I55</f>
        <v>Métodos jurídicos de derecho público y privado, Constitución y leyes</v>
      </c>
      <c r="C28" s="498"/>
      <c r="D28" s="498"/>
      <c r="E28" s="498"/>
      <c r="F28" s="498"/>
      <c r="G28" s="499"/>
      <c r="H28" s="420" t="s">
        <v>112</v>
      </c>
      <c r="I28" s="421"/>
      <c r="J28" s="422"/>
      <c r="K28" s="420"/>
      <c r="L28" s="421"/>
      <c r="M28" s="421"/>
      <c r="N28" s="421"/>
      <c r="O28" s="422"/>
    </row>
    <row r="29" spans="2:15" x14ac:dyDescent="0.25">
      <c r="B29" s="256">
        <f>'Descripcion 1'!I56</f>
        <v>0</v>
      </c>
      <c r="C29" s="257"/>
      <c r="D29" s="257"/>
      <c r="E29" s="257"/>
      <c r="F29" s="257"/>
      <c r="G29" s="258"/>
      <c r="H29" s="401"/>
      <c r="I29" s="402"/>
      <c r="J29" s="403"/>
      <c r="K29" s="401"/>
      <c r="L29" s="402"/>
      <c r="M29" s="402"/>
      <c r="N29" s="402"/>
      <c r="O29" s="403"/>
    </row>
    <row r="30" spans="2:15" x14ac:dyDescent="0.25">
      <c r="B30" s="256">
        <f>'Descripcion 1'!I57</f>
        <v>0</v>
      </c>
      <c r="C30" s="257"/>
      <c r="D30" s="257"/>
      <c r="E30" s="257"/>
      <c r="F30" s="257"/>
      <c r="G30" s="258"/>
      <c r="H30" s="401"/>
      <c r="I30" s="402"/>
      <c r="J30" s="403"/>
      <c r="K30" s="401"/>
      <c r="L30" s="402"/>
      <c r="M30" s="402"/>
      <c r="N30" s="402"/>
      <c r="O30" s="403"/>
    </row>
    <row r="31" spans="2:15" x14ac:dyDescent="0.25">
      <c r="B31" s="256">
        <f>'Descripcion 1'!I58</f>
        <v>0</v>
      </c>
      <c r="C31" s="257"/>
      <c r="D31" s="257"/>
      <c r="E31" s="257"/>
      <c r="F31" s="257"/>
      <c r="G31" s="258"/>
      <c r="H31" s="401"/>
      <c r="I31" s="402"/>
      <c r="J31" s="403"/>
      <c r="K31" s="401"/>
      <c r="L31" s="402"/>
      <c r="M31" s="402"/>
      <c r="N31" s="402"/>
      <c r="O31" s="403"/>
    </row>
    <row r="32" spans="2:15" x14ac:dyDescent="0.25">
      <c r="B32" s="423">
        <f>'Descripcion 1'!I59</f>
        <v>0</v>
      </c>
      <c r="C32" s="424"/>
      <c r="D32" s="424"/>
      <c r="E32" s="424"/>
      <c r="F32" s="424"/>
      <c r="G32" s="425"/>
      <c r="H32" s="429"/>
      <c r="I32" s="430"/>
      <c r="J32" s="431"/>
      <c r="K32" s="429"/>
      <c r="L32" s="430"/>
      <c r="M32" s="430"/>
      <c r="N32" s="430"/>
      <c r="O32" s="431"/>
    </row>
    <row r="33" spans="2:15" x14ac:dyDescent="0.25">
      <c r="B33" s="256">
        <f>'Descripcion 1'!I60</f>
        <v>0</v>
      </c>
      <c r="C33" s="257"/>
      <c r="D33" s="257"/>
      <c r="E33" s="257"/>
      <c r="F33" s="257"/>
      <c r="G33" s="258"/>
      <c r="H33" s="401"/>
      <c r="I33" s="402"/>
      <c r="J33" s="403"/>
      <c r="K33" s="401"/>
      <c r="L33" s="402"/>
      <c r="M33" s="402"/>
      <c r="N33" s="402"/>
      <c r="O33" s="403"/>
    </row>
    <row r="34" spans="2:15" ht="15.75" thickBot="1" x14ac:dyDescent="0.3">
      <c r="B34" s="256">
        <f>'Descripcion 1'!I61</f>
        <v>0</v>
      </c>
      <c r="C34" s="257"/>
      <c r="D34" s="257"/>
      <c r="E34" s="257"/>
      <c r="F34" s="257"/>
      <c r="G34" s="258"/>
      <c r="H34" s="401"/>
      <c r="I34" s="402"/>
      <c r="J34" s="403"/>
      <c r="K34" s="401"/>
      <c r="L34" s="402"/>
      <c r="M34" s="402"/>
      <c r="N34" s="402"/>
      <c r="O34" s="403"/>
    </row>
    <row r="35" spans="2:15" ht="15.75" thickBot="1" x14ac:dyDescent="0.3">
      <c r="B35" s="414" t="s">
        <v>76</v>
      </c>
      <c r="C35" s="415"/>
      <c r="D35" s="415"/>
      <c r="E35" s="415"/>
      <c r="F35" s="415"/>
      <c r="G35" s="416"/>
      <c r="H35" s="417"/>
      <c r="I35" s="418"/>
      <c r="J35" s="419"/>
      <c r="K35" s="417"/>
      <c r="L35" s="418"/>
      <c r="M35" s="418"/>
      <c r="N35" s="418"/>
      <c r="O35" s="419"/>
    </row>
    <row r="36" spans="2:15" ht="15.75" thickBot="1" x14ac:dyDescent="0.3">
      <c r="B36" s="426" t="str">
        <f>'Descripcion 1'!I66</f>
        <v>Jurísprudencia</v>
      </c>
      <c r="C36" s="427"/>
      <c r="D36" s="427"/>
      <c r="E36" s="427"/>
      <c r="F36" s="427"/>
      <c r="G36" s="428"/>
      <c r="H36" s="380" t="s">
        <v>112</v>
      </c>
      <c r="I36" s="381"/>
      <c r="J36" s="382"/>
      <c r="K36" s="380"/>
      <c r="L36" s="381"/>
      <c r="M36" s="381"/>
      <c r="N36" s="381"/>
      <c r="O36" s="382"/>
    </row>
    <row r="37" spans="2:15" ht="15.75" thickBot="1" x14ac:dyDescent="0.3">
      <c r="B37" s="414" t="s">
        <v>77</v>
      </c>
      <c r="C37" s="415"/>
      <c r="D37" s="415"/>
      <c r="E37" s="415"/>
      <c r="F37" s="415"/>
      <c r="G37" s="416"/>
      <c r="H37" s="417"/>
      <c r="I37" s="418"/>
      <c r="J37" s="419"/>
      <c r="K37" s="417"/>
      <c r="L37" s="418"/>
      <c r="M37" s="418"/>
      <c r="N37" s="418"/>
      <c r="O37" s="419"/>
    </row>
    <row r="38" spans="2:15" ht="15.75" thickBot="1" x14ac:dyDescent="0.3">
      <c r="B38" s="426" t="str">
        <f>'Descripcion 1'!I71</f>
        <v>Derecho público</v>
      </c>
      <c r="C38" s="427"/>
      <c r="D38" s="427"/>
      <c r="E38" s="427"/>
      <c r="F38" s="427"/>
      <c r="G38" s="428"/>
      <c r="H38" s="380" t="s">
        <v>112</v>
      </c>
      <c r="I38" s="381"/>
      <c r="J38" s="382"/>
      <c r="K38" s="380"/>
      <c r="L38" s="381"/>
      <c r="M38" s="381"/>
      <c r="N38" s="381"/>
      <c r="O38" s="382"/>
    </row>
    <row r="39" spans="2:15" ht="15.75" thickBot="1" x14ac:dyDescent="0.3">
      <c r="B39" s="377">
        <f>'Descripcion 1'!I72</f>
        <v>0</v>
      </c>
      <c r="C39" s="378"/>
      <c r="D39" s="378"/>
      <c r="E39" s="378"/>
      <c r="F39" s="378"/>
      <c r="G39" s="379"/>
      <c r="H39" s="148"/>
      <c r="I39" s="149"/>
      <c r="J39" s="150"/>
      <c r="K39" s="380"/>
      <c r="L39" s="381"/>
      <c r="M39" s="381"/>
      <c r="N39" s="381"/>
      <c r="O39" s="382"/>
    </row>
    <row r="40" spans="2:15" ht="15.75" thickBot="1" x14ac:dyDescent="0.3">
      <c r="B40" s="414" t="s">
        <v>78</v>
      </c>
      <c r="C40" s="415"/>
      <c r="D40" s="415"/>
      <c r="E40" s="415"/>
      <c r="F40" s="415"/>
      <c r="G40" s="416"/>
      <c r="H40" s="417"/>
      <c r="I40" s="418"/>
      <c r="J40" s="419"/>
      <c r="K40" s="417"/>
      <c r="L40" s="418"/>
      <c r="M40" s="418"/>
      <c r="N40" s="418"/>
      <c r="O40" s="419"/>
    </row>
    <row r="41" spans="2:15" x14ac:dyDescent="0.25">
      <c r="B41" s="259" t="str">
        <f>B7</f>
        <v>Pensamiento analítico</v>
      </c>
      <c r="C41" s="260"/>
      <c r="D41" s="260"/>
      <c r="E41" s="260"/>
      <c r="F41" s="260"/>
      <c r="G41" s="261"/>
      <c r="H41" s="420" t="s">
        <v>112</v>
      </c>
      <c r="I41" s="421"/>
      <c r="J41" s="422"/>
      <c r="K41" s="420"/>
      <c r="L41" s="421"/>
      <c r="M41" s="421"/>
      <c r="N41" s="421"/>
      <c r="O41" s="422"/>
    </row>
    <row r="42" spans="2:15" x14ac:dyDescent="0.25">
      <c r="B42" s="256" t="str">
        <f t="shared" ref="B42:B44" si="0">B8</f>
        <v>Pensamiento crítico</v>
      </c>
      <c r="C42" s="257"/>
      <c r="D42" s="257"/>
      <c r="E42" s="257"/>
      <c r="F42" s="257"/>
      <c r="G42" s="258"/>
      <c r="H42" s="401" t="s">
        <v>112</v>
      </c>
      <c r="I42" s="402"/>
      <c r="J42" s="403"/>
      <c r="K42" s="401"/>
      <c r="L42" s="402"/>
      <c r="M42" s="402"/>
      <c r="N42" s="402"/>
      <c r="O42" s="403"/>
    </row>
    <row r="43" spans="2:15" x14ac:dyDescent="0.25">
      <c r="B43" s="256" t="str">
        <f t="shared" si="0"/>
        <v>Orientación / asesoramiento</v>
      </c>
      <c r="C43" s="257"/>
      <c r="D43" s="257"/>
      <c r="E43" s="257"/>
      <c r="F43" s="257"/>
      <c r="G43" s="258"/>
      <c r="H43" s="401" t="s">
        <v>112</v>
      </c>
      <c r="I43" s="402"/>
      <c r="J43" s="403"/>
      <c r="K43" s="401"/>
      <c r="L43" s="402"/>
      <c r="M43" s="402"/>
      <c r="N43" s="402"/>
      <c r="O43" s="403"/>
    </row>
    <row r="44" spans="2:15" ht="15.75" thickBot="1" x14ac:dyDescent="0.3">
      <c r="B44" s="423" t="str">
        <f t="shared" si="0"/>
        <v>Monitoreo y control</v>
      </c>
      <c r="C44" s="424"/>
      <c r="D44" s="424"/>
      <c r="E44" s="424"/>
      <c r="F44" s="424"/>
      <c r="G44" s="425"/>
      <c r="H44" s="401" t="s">
        <v>112</v>
      </c>
      <c r="I44" s="402"/>
      <c r="J44" s="403"/>
      <c r="K44" s="401"/>
      <c r="L44" s="402"/>
      <c r="M44" s="402"/>
      <c r="N44" s="402"/>
      <c r="O44" s="403"/>
    </row>
    <row r="45" spans="2:15" ht="15.75" thickBot="1" x14ac:dyDescent="0.3">
      <c r="B45" s="414" t="s">
        <v>79</v>
      </c>
      <c r="C45" s="415"/>
      <c r="D45" s="415"/>
      <c r="E45" s="415"/>
      <c r="F45" s="415"/>
      <c r="G45" s="416"/>
      <c r="H45" s="417"/>
      <c r="I45" s="418"/>
      <c r="J45" s="419"/>
      <c r="K45" s="417"/>
      <c r="L45" s="418"/>
      <c r="M45" s="418"/>
      <c r="N45" s="418"/>
      <c r="O45" s="419"/>
    </row>
    <row r="46" spans="2:15" x14ac:dyDescent="0.25">
      <c r="B46" s="259" t="str">
        <f>B17</f>
        <v xml:space="preserve"> Trabajo en equipo</v>
      </c>
      <c r="C46" s="260"/>
      <c r="D46" s="260"/>
      <c r="E46" s="260"/>
      <c r="F46" s="260"/>
      <c r="G46" s="261"/>
      <c r="H46" s="420" t="s">
        <v>112</v>
      </c>
      <c r="I46" s="421"/>
      <c r="J46" s="422"/>
      <c r="K46" s="420"/>
      <c r="L46" s="421"/>
      <c r="M46" s="421"/>
      <c r="N46" s="421"/>
      <c r="O46" s="422"/>
    </row>
    <row r="47" spans="2:15" x14ac:dyDescent="0.25">
      <c r="B47" s="256" t="str">
        <f t="shared" ref="B47:B49" si="1">B18</f>
        <v>Orientación a los resultados</v>
      </c>
      <c r="C47" s="257"/>
      <c r="D47" s="257"/>
      <c r="E47" s="257"/>
      <c r="F47" s="257"/>
      <c r="G47" s="258"/>
      <c r="H47" s="401" t="s">
        <v>112</v>
      </c>
      <c r="I47" s="402"/>
      <c r="J47" s="403"/>
      <c r="K47" s="401"/>
      <c r="L47" s="402"/>
      <c r="M47" s="402"/>
      <c r="N47" s="402"/>
      <c r="O47" s="403"/>
    </row>
    <row r="48" spans="2:15" x14ac:dyDescent="0.25">
      <c r="B48" s="256" t="str">
        <f t="shared" si="1"/>
        <v xml:space="preserve">Flexibilidad     </v>
      </c>
      <c r="C48" s="257"/>
      <c r="D48" s="257"/>
      <c r="E48" s="257"/>
      <c r="F48" s="257"/>
      <c r="G48" s="258"/>
      <c r="H48" s="401" t="s">
        <v>112</v>
      </c>
      <c r="I48" s="402"/>
      <c r="J48" s="403"/>
      <c r="K48" s="401"/>
      <c r="L48" s="402"/>
      <c r="M48" s="402"/>
      <c r="N48" s="402"/>
      <c r="O48" s="403"/>
    </row>
    <row r="49" spans="2:15" x14ac:dyDescent="0.25">
      <c r="B49" s="256" t="str">
        <f t="shared" si="1"/>
        <v>Conocimiento del entorno organizacional</v>
      </c>
      <c r="C49" s="257"/>
      <c r="D49" s="257"/>
      <c r="E49" s="257"/>
      <c r="F49" s="257"/>
      <c r="G49" s="258"/>
      <c r="H49" s="401" t="s">
        <v>112</v>
      </c>
      <c r="I49" s="402"/>
      <c r="J49" s="403"/>
      <c r="K49" s="401"/>
      <c r="L49" s="402"/>
      <c r="M49" s="402"/>
      <c r="N49" s="402"/>
      <c r="O49" s="403"/>
    </row>
    <row r="50" spans="2:15" x14ac:dyDescent="0.25">
      <c r="B50" s="404" t="s">
        <v>80</v>
      </c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6"/>
    </row>
    <row r="51" spans="2:15" ht="15.75" thickBot="1" x14ac:dyDescent="0.3">
      <c r="B51" s="407" t="s">
        <v>81</v>
      </c>
      <c r="C51" s="408"/>
      <c r="D51" s="408"/>
      <c r="E51" s="408"/>
      <c r="F51" s="408"/>
      <c r="G51" s="409"/>
      <c r="H51" s="410" t="s">
        <v>82</v>
      </c>
      <c r="I51" s="409"/>
      <c r="J51" s="411" t="s">
        <v>83</v>
      </c>
      <c r="K51" s="412"/>
      <c r="L51" s="412"/>
      <c r="M51" s="412"/>
      <c r="N51" s="412"/>
      <c r="O51" s="413"/>
    </row>
    <row r="52" spans="2:15" ht="15.75" thickBot="1" x14ac:dyDescent="0.3">
      <c r="B52" s="394" t="s">
        <v>84</v>
      </c>
      <c r="C52" s="396" t="s">
        <v>85</v>
      </c>
      <c r="D52" s="398" t="s">
        <v>86</v>
      </c>
      <c r="E52" s="399"/>
      <c r="F52" s="399"/>
      <c r="G52" s="400"/>
      <c r="H52" s="394" t="s">
        <v>87</v>
      </c>
      <c r="I52" s="394" t="s">
        <v>88</v>
      </c>
      <c r="J52" s="383" t="s">
        <v>89</v>
      </c>
      <c r="K52" s="384"/>
      <c r="L52" s="383" t="s">
        <v>90</v>
      </c>
      <c r="M52" s="387"/>
      <c r="N52" s="387"/>
      <c r="O52" s="384"/>
    </row>
    <row r="53" spans="2:15" ht="23.25" customHeight="1" thickBot="1" x14ac:dyDescent="0.3">
      <c r="B53" s="395"/>
      <c r="C53" s="397"/>
      <c r="D53" s="389" t="s">
        <v>91</v>
      </c>
      <c r="E53" s="390"/>
      <c r="F53" s="389" t="s">
        <v>92</v>
      </c>
      <c r="G53" s="390"/>
      <c r="H53" s="395"/>
      <c r="I53" s="395"/>
      <c r="J53" s="385"/>
      <c r="K53" s="386"/>
      <c r="L53" s="385"/>
      <c r="M53" s="388"/>
      <c r="N53" s="388"/>
      <c r="O53" s="386"/>
    </row>
    <row r="54" spans="2:15" ht="15.75" thickBot="1" x14ac:dyDescent="0.3">
      <c r="B54" s="25">
        <f>'Base de Datos'!H24</f>
        <v>140</v>
      </c>
      <c r="C54" s="26">
        <f>'Base de Datos'!G25</f>
        <v>84</v>
      </c>
      <c r="D54" s="391">
        <f>'Base de Datos'!G26</f>
        <v>100</v>
      </c>
      <c r="E54" s="392"/>
      <c r="F54" s="391">
        <f>'Base de Datos'!G27</f>
        <v>80</v>
      </c>
      <c r="G54" s="392"/>
      <c r="H54" s="25">
        <f>'Base de Datos'!G28</f>
        <v>80</v>
      </c>
      <c r="I54" s="25">
        <f>'Base de Datos'!G29</f>
        <v>100</v>
      </c>
      <c r="J54" s="391">
        <f>'Base de Datos'!G30</f>
        <v>150</v>
      </c>
      <c r="K54" s="392"/>
      <c r="L54" s="391">
        <f>'Base de Datos'!G31</f>
        <v>80</v>
      </c>
      <c r="M54" s="393"/>
      <c r="N54" s="393"/>
      <c r="O54" s="392"/>
    </row>
    <row r="55" spans="2:15" ht="15.75" hidden="1" thickBot="1" x14ac:dyDescent="0.3">
      <c r="B55" s="89"/>
      <c r="C55" s="71"/>
      <c r="D55" s="71"/>
      <c r="E55" s="71"/>
      <c r="F55" s="71"/>
      <c r="G55" s="372"/>
      <c r="H55" s="372"/>
      <c r="I55" s="372"/>
      <c r="J55" s="372"/>
      <c r="K55" s="372"/>
      <c r="L55" s="372"/>
      <c r="M55" s="372"/>
      <c r="N55" s="372"/>
      <c r="O55" s="373"/>
    </row>
    <row r="56" spans="2:15" ht="15.75" thickBot="1" x14ac:dyDescent="0.3">
      <c r="B56" s="374" t="s">
        <v>93</v>
      </c>
      <c r="C56" s="375"/>
      <c r="D56" s="375"/>
      <c r="E56" s="375"/>
      <c r="F56" s="376"/>
      <c r="G56" s="374" t="s">
        <v>94</v>
      </c>
      <c r="H56" s="375"/>
      <c r="I56" s="376"/>
      <c r="J56" s="374" t="s">
        <v>95</v>
      </c>
      <c r="K56" s="375"/>
      <c r="L56" s="375"/>
      <c r="M56" s="375"/>
      <c r="N56" s="375"/>
      <c r="O56" s="376"/>
    </row>
    <row r="57" spans="2:15" ht="15.75" thickBot="1" x14ac:dyDescent="0.3">
      <c r="B57" s="174" t="s">
        <v>96</v>
      </c>
      <c r="C57" s="80"/>
      <c r="D57" s="80"/>
      <c r="E57" s="80"/>
      <c r="F57" s="80"/>
      <c r="G57" s="175" t="s">
        <v>96</v>
      </c>
      <c r="H57" s="80"/>
      <c r="I57" s="80"/>
      <c r="J57" s="175" t="s">
        <v>96</v>
      </c>
      <c r="K57" s="80"/>
      <c r="L57" s="80"/>
      <c r="M57" s="80"/>
      <c r="N57" s="80"/>
      <c r="O57" s="81"/>
    </row>
    <row r="58" spans="2:15" x14ac:dyDescent="0.25">
      <c r="B58" s="174" t="s">
        <v>97</v>
      </c>
      <c r="C58" s="83"/>
      <c r="D58" s="83"/>
      <c r="E58" s="83"/>
      <c r="F58" s="83"/>
      <c r="G58" s="175" t="s">
        <v>97</v>
      </c>
      <c r="H58" s="83"/>
      <c r="I58" s="83"/>
      <c r="J58" s="175" t="s">
        <v>97</v>
      </c>
      <c r="K58" s="83"/>
      <c r="L58" s="83"/>
      <c r="M58" s="83"/>
      <c r="N58" s="83"/>
      <c r="O58" s="84"/>
    </row>
    <row r="59" spans="2:15" ht="15.75" thickBot="1" x14ac:dyDescent="0.3">
      <c r="B59" s="82"/>
      <c r="C59" s="87"/>
      <c r="D59" s="87"/>
      <c r="E59" s="87"/>
      <c r="F59" s="88"/>
      <c r="G59" s="82"/>
      <c r="H59" s="85"/>
      <c r="I59" s="86"/>
      <c r="J59" s="82"/>
      <c r="K59" s="85"/>
      <c r="L59" s="85"/>
      <c r="M59" s="85"/>
      <c r="N59" s="85"/>
      <c r="O59" s="86"/>
    </row>
    <row r="60" spans="2:15" ht="15.75" thickBot="1" x14ac:dyDescent="0.3">
      <c r="B60" s="178" t="s">
        <v>98</v>
      </c>
      <c r="C60" s="79"/>
      <c r="D60" s="80"/>
      <c r="E60" s="80"/>
      <c r="F60" s="81"/>
      <c r="G60" s="177" t="s">
        <v>98</v>
      </c>
      <c r="H60" s="80"/>
      <c r="I60" s="80"/>
      <c r="J60" s="176" t="s">
        <v>98</v>
      </c>
      <c r="K60" s="80"/>
      <c r="L60" s="80"/>
      <c r="M60" s="80"/>
      <c r="N60" s="80"/>
      <c r="O60" s="81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40" zoomScaleNormal="100" workbookViewId="0">
      <selection activeCell="U52" sqref="U52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8"/>
      <c r="U1" s="28"/>
      <c r="V1" s="28"/>
      <c r="W1" s="28"/>
      <c r="X1" s="28"/>
      <c r="Y1" s="27"/>
      <c r="Z1" s="27"/>
    </row>
    <row r="2" spans="1:26" ht="74.25" customHeight="1" thickBot="1" x14ac:dyDescent="0.3">
      <c r="A2" s="27"/>
      <c r="B2" s="504"/>
      <c r="C2" s="502"/>
      <c r="D2" s="500" t="s">
        <v>99</v>
      </c>
      <c r="E2" s="501"/>
      <c r="F2" s="501"/>
      <c r="G2" s="501"/>
      <c r="H2" s="501"/>
      <c r="I2" s="501"/>
      <c r="J2" s="501"/>
      <c r="K2" s="501"/>
      <c r="L2" s="501"/>
      <c r="M2" s="501"/>
      <c r="N2" s="502"/>
      <c r="O2" s="502"/>
      <c r="P2" s="502"/>
      <c r="Q2" s="503"/>
      <c r="R2" s="27"/>
      <c r="S2" s="28"/>
      <c r="T2" s="28"/>
      <c r="U2" s="28"/>
      <c r="V2" s="28"/>
      <c r="W2" s="28"/>
      <c r="X2" s="28"/>
      <c r="Y2" s="27"/>
      <c r="Z2" s="27"/>
    </row>
    <row r="3" spans="1:26" ht="17.25" hidden="1" customHeight="1" x14ac:dyDescent="0.35">
      <c r="A3" s="27"/>
      <c r="B3" s="33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36"/>
      <c r="R3" s="27"/>
      <c r="S3" s="28"/>
      <c r="T3" s="28"/>
      <c r="U3" s="28"/>
      <c r="V3" s="28"/>
      <c r="W3" s="28"/>
      <c r="X3" s="28"/>
      <c r="Y3" s="27"/>
      <c r="Z3" s="27"/>
    </row>
    <row r="4" spans="1:26" ht="12" hidden="1" customHeight="1" x14ac:dyDescent="0.3">
      <c r="A4" s="27"/>
      <c r="B4" s="33"/>
      <c r="C4" s="506" t="s">
        <v>100</v>
      </c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36"/>
      <c r="R4" s="27"/>
      <c r="S4" s="28"/>
      <c r="T4" s="28"/>
      <c r="U4" s="28"/>
      <c r="V4" s="28"/>
      <c r="W4" s="28"/>
      <c r="X4" s="28"/>
      <c r="Y4" s="27"/>
      <c r="Z4" s="27"/>
    </row>
    <row r="5" spans="1:26" ht="12.75" hidden="1" customHeight="1" x14ac:dyDescent="0.3">
      <c r="A5" s="27"/>
      <c r="B5" s="33"/>
      <c r="C5" s="506" t="s">
        <v>101</v>
      </c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36"/>
      <c r="R5" s="27"/>
      <c r="S5" s="28"/>
      <c r="T5" s="28"/>
      <c r="U5" s="28"/>
      <c r="V5" s="28"/>
      <c r="W5" s="28"/>
      <c r="X5" s="28"/>
      <c r="Y5" s="27"/>
      <c r="Z5" s="27"/>
    </row>
    <row r="6" spans="1:26" ht="15.75" hidden="1" thickBot="1" x14ac:dyDescent="0.3">
      <c r="A6" s="27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27"/>
      <c r="S6" s="28"/>
      <c r="T6" s="28"/>
      <c r="U6" s="28"/>
      <c r="V6" s="28"/>
      <c r="W6" s="28"/>
      <c r="X6" s="28"/>
      <c r="Y6" s="27"/>
      <c r="Z6" s="27"/>
    </row>
    <row r="7" spans="1:26" x14ac:dyDescent="0.25">
      <c r="A7" s="29"/>
      <c r="B7" s="157"/>
      <c r="C7" s="507" t="s">
        <v>102</v>
      </c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158"/>
      <c r="R7" s="29"/>
      <c r="S7" s="30"/>
      <c r="T7" s="30"/>
      <c r="U7" s="30"/>
      <c r="V7" s="30"/>
      <c r="W7" s="30"/>
      <c r="X7" s="30"/>
      <c r="Y7" s="29"/>
      <c r="Z7" s="29"/>
    </row>
    <row r="8" spans="1:26" x14ac:dyDescent="0.25">
      <c r="A8" s="29"/>
      <c r="B8" s="520" t="s">
        <v>103</v>
      </c>
      <c r="C8" s="521"/>
      <c r="D8" s="508" t="str">
        <f>'Descripcion 1'!C8</f>
        <v>Gobierno Autónomo Descentralizado de la Provincia del Carchi</v>
      </c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31"/>
      <c r="R8" s="29"/>
      <c r="S8" s="30"/>
      <c r="T8" s="30"/>
      <c r="U8" s="30"/>
      <c r="V8" s="30"/>
      <c r="W8" s="30"/>
      <c r="X8" s="30"/>
      <c r="Y8" s="29"/>
      <c r="Z8" s="29"/>
    </row>
    <row r="9" spans="1:26" x14ac:dyDescent="0.25">
      <c r="A9" s="29"/>
      <c r="B9" s="520" t="s">
        <v>104</v>
      </c>
      <c r="C9" s="521"/>
      <c r="D9" s="509" t="str">
        <f>'Descripcion 1'!J8</f>
        <v>Procuraduría Sindica</v>
      </c>
      <c r="E9" s="509"/>
      <c r="F9" s="509"/>
      <c r="G9" s="509"/>
      <c r="H9" s="509"/>
      <c r="I9" s="509"/>
      <c r="J9" s="509"/>
      <c r="K9" s="509"/>
      <c r="L9" s="510"/>
      <c r="M9" s="509"/>
      <c r="N9" s="509"/>
      <c r="O9" s="509"/>
      <c r="P9" s="509"/>
      <c r="Q9" s="31"/>
      <c r="R9" s="29"/>
      <c r="S9" s="30"/>
      <c r="U9" s="30"/>
      <c r="V9" s="30"/>
      <c r="W9" s="30"/>
      <c r="X9" s="30"/>
      <c r="Y9" s="29"/>
      <c r="Z9" s="29"/>
    </row>
    <row r="10" spans="1:26" ht="15.75" customHeight="1" thickBot="1" x14ac:dyDescent="0.3">
      <c r="A10" s="29"/>
      <c r="B10" s="522" t="s">
        <v>105</v>
      </c>
      <c r="C10" s="523"/>
      <c r="D10" s="511" t="str">
        <f>+'Descripcion 1'!C9</f>
        <v>Abogado 2</v>
      </c>
      <c r="E10" s="512"/>
      <c r="F10" s="512"/>
      <c r="G10" s="512"/>
      <c r="H10" s="512"/>
      <c r="I10" s="512"/>
      <c r="J10" s="512"/>
      <c r="K10" s="513"/>
      <c r="L10" s="179" t="s">
        <v>6</v>
      </c>
      <c r="M10" s="514">
        <f>+'Descripcion 1'!J9</f>
        <v>1002</v>
      </c>
      <c r="N10" s="514"/>
      <c r="O10" s="514"/>
      <c r="P10" s="514"/>
      <c r="Q10" s="32"/>
      <c r="R10" s="29"/>
      <c r="S10" s="30"/>
      <c r="T10" s="30"/>
      <c r="U10" s="30"/>
      <c r="V10" s="30"/>
      <c r="W10" s="30"/>
      <c r="X10" s="30"/>
      <c r="Y10" s="29"/>
      <c r="Z10" s="29"/>
    </row>
    <row r="11" spans="1:26" ht="15.75" thickBot="1" x14ac:dyDescent="0.3">
      <c r="A11" s="27"/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  <c r="R11" s="27"/>
      <c r="S11" s="28"/>
      <c r="T11" s="28"/>
      <c r="U11" s="28"/>
      <c r="V11" s="28"/>
      <c r="W11" s="28"/>
      <c r="X11" s="28"/>
      <c r="Y11" s="27"/>
      <c r="Z11" s="27"/>
    </row>
    <row r="12" spans="1:26" x14ac:dyDescent="0.25">
      <c r="A12" s="27"/>
      <c r="B12" s="159"/>
      <c r="C12" s="516" t="s">
        <v>106</v>
      </c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160"/>
      <c r="R12" s="27"/>
      <c r="S12" s="28"/>
      <c r="T12" s="28"/>
      <c r="U12" s="28"/>
      <c r="V12" s="28"/>
      <c r="W12" s="28"/>
      <c r="X12" s="28"/>
      <c r="Y12" s="27"/>
      <c r="Z12" s="27"/>
    </row>
    <row r="13" spans="1:26" ht="24" customHeight="1" x14ac:dyDescent="0.25">
      <c r="A13" s="27"/>
      <c r="B13" s="524" t="s">
        <v>107</v>
      </c>
      <c r="C13" s="525"/>
      <c r="D13" s="525"/>
      <c r="E13" s="525"/>
      <c r="F13" s="525"/>
      <c r="G13" s="525"/>
      <c r="H13" s="525"/>
      <c r="I13" s="526"/>
      <c r="J13" s="527" t="s">
        <v>108</v>
      </c>
      <c r="K13" s="525"/>
      <c r="L13" s="525"/>
      <c r="M13" s="525"/>
      <c r="N13" s="525"/>
      <c r="O13" s="525"/>
      <c r="P13" s="525"/>
      <c r="Q13" s="528"/>
      <c r="R13" s="27"/>
      <c r="S13" s="28"/>
      <c r="T13" s="28"/>
      <c r="U13" s="28"/>
      <c r="V13" s="28"/>
      <c r="W13" s="28"/>
      <c r="X13" s="28"/>
      <c r="Y13" s="27"/>
      <c r="Z13" s="27"/>
    </row>
    <row r="14" spans="1:26" ht="9.75" customHeight="1" x14ac:dyDescent="0.25">
      <c r="A14" s="27"/>
      <c r="B14" s="33"/>
      <c r="C14" s="37"/>
      <c r="D14" s="37"/>
      <c r="E14" s="37"/>
      <c r="F14" s="37"/>
      <c r="G14" s="37"/>
      <c r="H14" s="37"/>
      <c r="I14" s="38"/>
      <c r="J14" s="35"/>
      <c r="K14" s="35"/>
      <c r="L14" s="35"/>
      <c r="M14" s="35"/>
      <c r="N14" s="35"/>
      <c r="O14" s="35"/>
      <c r="P14" s="35"/>
      <c r="Q14" s="36"/>
      <c r="R14" s="27"/>
      <c r="S14" s="28"/>
      <c r="T14" s="28"/>
      <c r="U14" s="28"/>
      <c r="V14" s="28"/>
      <c r="W14" s="28"/>
      <c r="X14" s="28"/>
      <c r="Y14" s="27"/>
      <c r="Z14" s="27"/>
    </row>
    <row r="15" spans="1:26" x14ac:dyDescent="0.25">
      <c r="A15" s="27"/>
      <c r="B15" s="33"/>
      <c r="C15" s="37" t="s">
        <v>109</v>
      </c>
      <c r="D15" s="35"/>
      <c r="E15" s="37"/>
      <c r="F15" s="39"/>
      <c r="G15" s="35"/>
      <c r="H15" s="184"/>
      <c r="I15" s="41"/>
      <c r="J15" s="35"/>
      <c r="K15" s="42" t="s">
        <v>110</v>
      </c>
      <c r="L15" s="35"/>
      <c r="M15" s="35"/>
      <c r="N15" s="35"/>
      <c r="O15" s="35"/>
      <c r="P15" s="35"/>
      <c r="Q15" s="36"/>
      <c r="R15" s="27"/>
      <c r="S15" s="28"/>
      <c r="T15" s="28"/>
      <c r="U15" s="28"/>
      <c r="V15" s="28"/>
      <c r="W15" s="28"/>
      <c r="X15" s="28"/>
      <c r="Y15" s="27"/>
      <c r="Z15" s="27"/>
    </row>
    <row r="16" spans="1:26" x14ac:dyDescent="0.25">
      <c r="A16" s="27"/>
      <c r="B16" s="33"/>
      <c r="C16" s="37" t="s">
        <v>111</v>
      </c>
      <c r="D16" s="35"/>
      <c r="E16" s="37"/>
      <c r="F16" s="39"/>
      <c r="G16" s="35"/>
      <c r="H16" s="40"/>
      <c r="I16" s="41"/>
      <c r="J16" s="35"/>
      <c r="K16" s="37" t="s">
        <v>113</v>
      </c>
      <c r="L16" s="35"/>
      <c r="M16" s="37" t="s">
        <v>114</v>
      </c>
      <c r="N16" s="35"/>
      <c r="O16" s="35"/>
      <c r="P16" s="40"/>
      <c r="Q16" s="36"/>
      <c r="R16" s="27"/>
      <c r="S16" s="28"/>
      <c r="T16" s="28"/>
      <c r="U16" s="28"/>
      <c r="V16" s="28"/>
      <c r="W16" s="28"/>
      <c r="X16" s="28"/>
      <c r="Y16" s="27"/>
      <c r="Z16" s="27"/>
    </row>
    <row r="17" spans="1:26" x14ac:dyDescent="0.25">
      <c r="A17" s="27"/>
      <c r="B17" s="33"/>
      <c r="C17" s="37" t="s">
        <v>115</v>
      </c>
      <c r="D17" s="35"/>
      <c r="E17" s="37"/>
      <c r="F17" s="39"/>
      <c r="G17" s="35"/>
      <c r="H17" s="40"/>
      <c r="I17" s="41"/>
      <c r="J17" s="35"/>
      <c r="K17" s="37" t="s">
        <v>116</v>
      </c>
      <c r="L17" s="35"/>
      <c r="M17" s="37" t="s">
        <v>114</v>
      </c>
      <c r="N17" s="35"/>
      <c r="O17" s="35"/>
      <c r="P17" s="40"/>
      <c r="Q17" s="43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25">
      <c r="A18" s="27"/>
      <c r="B18" s="33"/>
      <c r="C18" s="37" t="s">
        <v>117</v>
      </c>
      <c r="D18" s="35"/>
      <c r="E18" s="37"/>
      <c r="F18" s="39"/>
      <c r="G18" s="35"/>
      <c r="H18" s="40"/>
      <c r="I18" s="41"/>
      <c r="J18" s="35"/>
      <c r="K18" s="37" t="s">
        <v>118</v>
      </c>
      <c r="L18" s="35"/>
      <c r="M18" s="37" t="s">
        <v>119</v>
      </c>
      <c r="N18" s="35"/>
      <c r="O18" s="35"/>
      <c r="P18" s="40"/>
      <c r="Q18" s="43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25">
      <c r="A19" s="27"/>
      <c r="B19" s="33"/>
      <c r="C19" s="37" t="s">
        <v>120</v>
      </c>
      <c r="D19" s="35"/>
      <c r="E19" s="37"/>
      <c r="F19" s="39"/>
      <c r="G19" s="35"/>
      <c r="H19" s="40" t="s">
        <v>211</v>
      </c>
      <c r="I19" s="41"/>
      <c r="J19" s="35"/>
      <c r="K19" s="42" t="s">
        <v>121</v>
      </c>
      <c r="L19" s="35"/>
      <c r="M19" s="37"/>
      <c r="N19" s="35"/>
      <c r="O19" s="35"/>
      <c r="P19" s="35"/>
      <c r="Q19" s="43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27"/>
      <c r="B20" s="33"/>
      <c r="C20" s="37" t="s">
        <v>122</v>
      </c>
      <c r="D20" s="35"/>
      <c r="E20" s="37"/>
      <c r="F20" s="39"/>
      <c r="G20" s="35"/>
      <c r="H20" s="40"/>
      <c r="I20" s="41"/>
      <c r="J20" s="35"/>
      <c r="K20" s="37" t="s">
        <v>123</v>
      </c>
      <c r="L20" s="35"/>
      <c r="M20" s="37" t="s">
        <v>124</v>
      </c>
      <c r="N20" s="35"/>
      <c r="O20" s="35"/>
      <c r="P20" s="40"/>
      <c r="Q20" s="43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25">
      <c r="A21" s="27"/>
      <c r="B21" s="33"/>
      <c r="C21" s="37" t="s">
        <v>125</v>
      </c>
      <c r="D21" s="35"/>
      <c r="E21" s="37"/>
      <c r="F21" s="39"/>
      <c r="G21" s="35"/>
      <c r="H21" s="40"/>
      <c r="I21" s="41"/>
      <c r="J21" s="35"/>
      <c r="K21" s="37" t="s">
        <v>126</v>
      </c>
      <c r="L21" s="35"/>
      <c r="M21" s="37" t="s">
        <v>127</v>
      </c>
      <c r="N21" s="35"/>
      <c r="O21" s="35"/>
      <c r="P21" s="40"/>
      <c r="Q21" s="43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7"/>
      <c r="B22" s="33"/>
      <c r="C22" s="35"/>
      <c r="D22" s="35"/>
      <c r="E22" s="35"/>
      <c r="F22" s="35"/>
      <c r="G22" s="35"/>
      <c r="H22" s="35"/>
      <c r="I22" s="41"/>
      <c r="J22" s="35"/>
      <c r="K22" s="37" t="s">
        <v>128</v>
      </c>
      <c r="L22" s="35"/>
      <c r="M22" s="37" t="s">
        <v>129</v>
      </c>
      <c r="N22" s="35"/>
      <c r="O22" s="35"/>
      <c r="P22" s="40" t="s">
        <v>112</v>
      </c>
      <c r="Q22" s="43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25">
      <c r="A23" s="27"/>
      <c r="B23" s="33"/>
      <c r="C23" s="37" t="s">
        <v>130</v>
      </c>
      <c r="D23" s="35"/>
      <c r="E23" s="37"/>
      <c r="F23" s="39"/>
      <c r="G23" s="35"/>
      <c r="H23" s="40"/>
      <c r="I23" s="41"/>
      <c r="J23" s="35"/>
      <c r="K23" s="37" t="s">
        <v>131</v>
      </c>
      <c r="L23" s="35"/>
      <c r="M23" s="37" t="s">
        <v>132</v>
      </c>
      <c r="N23" s="35"/>
      <c r="O23" s="35"/>
      <c r="P23" s="40"/>
      <c r="Q23" s="43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5">
      <c r="A24" s="27"/>
      <c r="B24" s="33"/>
      <c r="C24" s="37" t="s">
        <v>133</v>
      </c>
      <c r="D24" s="35"/>
      <c r="E24" s="37"/>
      <c r="F24" s="39"/>
      <c r="G24" s="35"/>
      <c r="H24" s="40"/>
      <c r="I24" s="41"/>
      <c r="J24" s="35"/>
      <c r="K24" s="42" t="s">
        <v>134</v>
      </c>
      <c r="L24" s="35"/>
      <c r="M24" s="37"/>
      <c r="N24" s="35"/>
      <c r="O24" s="35"/>
      <c r="P24" s="35"/>
      <c r="Q24" s="43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25">
      <c r="A25" s="27"/>
      <c r="B25" s="33"/>
      <c r="C25" s="37" t="s">
        <v>135</v>
      </c>
      <c r="D25" s="35"/>
      <c r="E25" s="37"/>
      <c r="F25" s="39"/>
      <c r="G25" s="35"/>
      <c r="H25" s="40"/>
      <c r="I25" s="38"/>
      <c r="J25" s="35"/>
      <c r="K25" s="37" t="s">
        <v>136</v>
      </c>
      <c r="L25" s="35"/>
      <c r="M25" s="37" t="s">
        <v>137</v>
      </c>
      <c r="N25" s="35"/>
      <c r="O25" s="35"/>
      <c r="P25" s="40"/>
      <c r="Q25" s="43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25">
      <c r="A26" s="27"/>
      <c r="B26" s="44"/>
      <c r="C26" s="45"/>
      <c r="D26" s="45"/>
      <c r="E26" s="45"/>
      <c r="F26" s="45"/>
      <c r="G26" s="45"/>
      <c r="H26" s="45"/>
      <c r="I26" s="46"/>
      <c r="J26" s="45"/>
      <c r="K26" s="45"/>
      <c r="L26" s="45"/>
      <c r="M26" s="45"/>
      <c r="N26" s="45"/>
      <c r="O26" s="45"/>
      <c r="P26" s="45"/>
      <c r="Q26" s="4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48" customHeight="1" x14ac:dyDescent="0.25">
      <c r="A27" s="27"/>
      <c r="B27" s="517" t="s">
        <v>138</v>
      </c>
      <c r="C27" s="518"/>
      <c r="D27" s="518"/>
      <c r="E27" s="518"/>
      <c r="F27" s="518"/>
      <c r="G27" s="518"/>
      <c r="H27" s="518"/>
      <c r="I27" s="518"/>
      <c r="J27" s="518" t="s">
        <v>139</v>
      </c>
      <c r="K27" s="518"/>
      <c r="L27" s="518"/>
      <c r="M27" s="518"/>
      <c r="N27" s="518"/>
      <c r="O27" s="518"/>
      <c r="P27" s="518"/>
      <c r="Q27" s="519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A28" s="27"/>
      <c r="B28" s="33"/>
      <c r="C28" s="35"/>
      <c r="D28" s="35"/>
      <c r="E28" s="35"/>
      <c r="F28" s="35"/>
      <c r="G28" s="35"/>
      <c r="H28" s="35"/>
      <c r="I28" s="38"/>
      <c r="J28" s="35"/>
      <c r="K28" s="35"/>
      <c r="L28" s="35"/>
      <c r="M28" s="35"/>
      <c r="N28" s="35"/>
      <c r="O28" s="35"/>
      <c r="P28" s="35"/>
      <c r="Q28" s="36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A29" s="27"/>
      <c r="B29" s="33"/>
      <c r="C29" s="35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38"/>
      <c r="J29" s="35"/>
      <c r="K29" s="35"/>
      <c r="L29" s="48">
        <v>1</v>
      </c>
      <c r="M29" s="48">
        <v>2</v>
      </c>
      <c r="N29" s="48">
        <v>3</v>
      </c>
      <c r="O29" s="48">
        <v>4</v>
      </c>
      <c r="P29" s="48">
        <v>5</v>
      </c>
      <c r="Q29" s="36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25">
      <c r="A30" s="27"/>
      <c r="B30" s="33"/>
      <c r="C30" s="35"/>
      <c r="D30" s="40"/>
      <c r="E30" s="40"/>
      <c r="F30" s="40"/>
      <c r="G30" s="40"/>
      <c r="H30" s="40" t="s">
        <v>211</v>
      </c>
      <c r="I30" s="41"/>
      <c r="J30" s="35"/>
      <c r="K30" s="35"/>
      <c r="L30" s="40"/>
      <c r="M30" s="40"/>
      <c r="N30" s="40"/>
      <c r="O30" s="40" t="s">
        <v>211</v>
      </c>
      <c r="P30" s="40"/>
      <c r="Q30" s="36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thickBot="1" x14ac:dyDescent="0.3">
      <c r="A31" s="27"/>
      <c r="B31" s="49"/>
      <c r="C31" s="50"/>
      <c r="D31" s="50"/>
      <c r="E31" s="50"/>
      <c r="F31" s="50"/>
      <c r="G31" s="50"/>
      <c r="H31" s="50"/>
      <c r="I31" s="51"/>
      <c r="J31" s="50"/>
      <c r="K31" s="50"/>
      <c r="L31" s="50"/>
      <c r="M31" s="50"/>
      <c r="N31" s="50"/>
      <c r="O31" s="50"/>
      <c r="P31" s="50"/>
      <c r="Q31" s="52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thickBot="1" x14ac:dyDescent="0.3">
      <c r="A32" s="27"/>
      <c r="B32" s="33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25">
      <c r="A33" s="27"/>
      <c r="B33" s="159"/>
      <c r="C33" s="516" t="s">
        <v>140</v>
      </c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160"/>
      <c r="R33" s="27"/>
      <c r="S33" s="28"/>
      <c r="T33" s="28"/>
      <c r="U33" s="28"/>
      <c r="V33" s="28"/>
      <c r="W33" s="27"/>
      <c r="X33" s="27"/>
      <c r="Y33" s="27"/>
      <c r="Z33" s="27"/>
    </row>
    <row r="34" spans="1:26" ht="44.25" customHeight="1" x14ac:dyDescent="0.25">
      <c r="A34" s="27"/>
      <c r="B34" s="517" t="s">
        <v>141</v>
      </c>
      <c r="C34" s="518"/>
      <c r="D34" s="518"/>
      <c r="E34" s="518"/>
      <c r="F34" s="518"/>
      <c r="G34" s="518"/>
      <c r="H34" s="518"/>
      <c r="I34" s="518"/>
      <c r="J34" s="518" t="s">
        <v>142</v>
      </c>
      <c r="K34" s="518"/>
      <c r="L34" s="518"/>
      <c r="M34" s="518"/>
      <c r="N34" s="518"/>
      <c r="O34" s="518"/>
      <c r="P34" s="518"/>
      <c r="Q34" s="519"/>
      <c r="R34" s="27"/>
      <c r="S34" s="28"/>
      <c r="T34" s="53"/>
      <c r="U34" s="54"/>
      <c r="V34" s="53"/>
      <c r="W34" s="27"/>
      <c r="X34" s="27"/>
      <c r="Y34" s="27"/>
      <c r="Z34" s="27"/>
    </row>
    <row r="35" spans="1:26" x14ac:dyDescent="0.25">
      <c r="A35" s="27"/>
      <c r="B35" s="33"/>
      <c r="C35" s="35"/>
      <c r="D35" s="48">
        <v>1</v>
      </c>
      <c r="E35" s="48">
        <v>2</v>
      </c>
      <c r="F35" s="48">
        <v>3</v>
      </c>
      <c r="G35" s="48">
        <v>4</v>
      </c>
      <c r="H35" s="48">
        <v>5</v>
      </c>
      <c r="I35" s="38"/>
      <c r="J35" s="35"/>
      <c r="K35" s="35"/>
      <c r="L35" s="48">
        <v>1</v>
      </c>
      <c r="M35" s="48">
        <v>2</v>
      </c>
      <c r="N35" s="48">
        <v>3</v>
      </c>
      <c r="O35" s="48">
        <v>4</v>
      </c>
      <c r="P35" s="48">
        <v>5</v>
      </c>
      <c r="Q35" s="36"/>
      <c r="R35" s="27"/>
      <c r="S35" s="28"/>
      <c r="T35" s="28"/>
      <c r="U35" s="28"/>
      <c r="V35" s="28"/>
      <c r="W35" s="27"/>
      <c r="X35" s="27"/>
      <c r="Y35" s="27"/>
      <c r="Z35" s="27"/>
    </row>
    <row r="36" spans="1:26" x14ac:dyDescent="0.25">
      <c r="A36" s="27"/>
      <c r="B36" s="33"/>
      <c r="C36" s="35"/>
      <c r="D36" s="40"/>
      <c r="E36" s="40"/>
      <c r="F36" s="40"/>
      <c r="G36" s="40" t="s">
        <v>112</v>
      </c>
      <c r="H36" s="40"/>
      <c r="I36" s="38"/>
      <c r="J36" s="35"/>
      <c r="K36" s="35"/>
      <c r="L36" s="40"/>
      <c r="M36" s="40"/>
      <c r="N36" s="40"/>
      <c r="O36" s="40"/>
      <c r="P36" s="40" t="s">
        <v>211</v>
      </c>
      <c r="Q36" s="36"/>
      <c r="R36" s="27"/>
      <c r="S36" s="28"/>
      <c r="T36" s="28"/>
      <c r="U36" s="28"/>
      <c r="V36" s="28"/>
      <c r="W36" s="27"/>
      <c r="X36" s="27"/>
      <c r="Y36" s="27"/>
      <c r="Z36" s="27"/>
    </row>
    <row r="37" spans="1:26" ht="15.75" thickBot="1" x14ac:dyDescent="0.3">
      <c r="A37" s="27"/>
      <c r="B37" s="49"/>
      <c r="C37" s="50"/>
      <c r="D37" s="50"/>
      <c r="E37" s="50"/>
      <c r="F37" s="50"/>
      <c r="G37" s="50"/>
      <c r="H37" s="50"/>
      <c r="I37" s="55"/>
      <c r="J37" s="50"/>
      <c r="K37" s="50"/>
      <c r="L37" s="50"/>
      <c r="M37" s="50"/>
      <c r="N37" s="50"/>
      <c r="O37" s="50"/>
      <c r="P37" s="50"/>
      <c r="Q37" s="52"/>
      <c r="R37" s="27"/>
      <c r="S37" s="28"/>
      <c r="T37" s="28"/>
      <c r="U37" s="28"/>
      <c r="V37" s="28"/>
      <c r="W37" s="27"/>
      <c r="X37" s="27"/>
      <c r="Y37" s="27"/>
      <c r="Z37" s="27"/>
    </row>
    <row r="38" spans="1:26" ht="15.75" thickBot="1" x14ac:dyDescent="0.3">
      <c r="A38" s="27"/>
      <c r="B38" s="3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  <c r="R38" s="27"/>
      <c r="S38" s="28"/>
      <c r="T38" s="28"/>
      <c r="U38" s="28"/>
      <c r="V38" s="28"/>
      <c r="W38" s="27"/>
      <c r="X38" s="27"/>
      <c r="Y38" s="27"/>
      <c r="Z38" s="27"/>
    </row>
    <row r="39" spans="1:26" x14ac:dyDescent="0.25">
      <c r="A39" s="27"/>
      <c r="B39" s="161"/>
      <c r="C39" s="515" t="s">
        <v>143</v>
      </c>
      <c r="D39" s="515"/>
      <c r="E39" s="515"/>
      <c r="F39" s="515"/>
      <c r="G39" s="515"/>
      <c r="H39" s="515"/>
      <c r="I39" s="515"/>
      <c r="J39" s="516"/>
      <c r="K39" s="516"/>
      <c r="L39" s="516"/>
      <c r="M39" s="516"/>
      <c r="N39" s="516"/>
      <c r="O39" s="516"/>
      <c r="P39" s="516"/>
      <c r="Q39" s="160"/>
      <c r="R39" s="27"/>
      <c r="S39" s="28"/>
      <c r="T39" s="28"/>
      <c r="U39" s="28"/>
      <c r="V39" s="28"/>
      <c r="W39" s="27"/>
      <c r="X39" s="27"/>
      <c r="Y39" s="27"/>
      <c r="Z39" s="27"/>
    </row>
    <row r="40" spans="1:26" ht="44.25" customHeight="1" x14ac:dyDescent="0.25">
      <c r="A40" s="27"/>
      <c r="B40" s="517" t="s">
        <v>144</v>
      </c>
      <c r="C40" s="518"/>
      <c r="D40" s="518"/>
      <c r="E40" s="518"/>
      <c r="F40" s="518"/>
      <c r="G40" s="518"/>
      <c r="H40" s="518"/>
      <c r="I40" s="518"/>
      <c r="J40" s="518" t="s">
        <v>145</v>
      </c>
      <c r="K40" s="518"/>
      <c r="L40" s="518"/>
      <c r="M40" s="518"/>
      <c r="N40" s="518"/>
      <c r="O40" s="518"/>
      <c r="P40" s="518"/>
      <c r="Q40" s="519"/>
      <c r="R40" s="27"/>
      <c r="S40" s="28"/>
      <c r="T40" s="28"/>
      <c r="U40" s="28"/>
      <c r="V40" s="28"/>
      <c r="W40" s="27"/>
      <c r="X40" s="27"/>
      <c r="Y40" s="27"/>
      <c r="Z40" s="27"/>
    </row>
    <row r="41" spans="1:26" x14ac:dyDescent="0.25">
      <c r="A41" s="27"/>
      <c r="B41" s="33"/>
      <c r="C41" s="35"/>
      <c r="D41" s="35"/>
      <c r="E41" s="35"/>
      <c r="F41" s="35"/>
      <c r="G41" s="35"/>
      <c r="H41" s="35"/>
      <c r="I41" s="38"/>
      <c r="J41" s="35"/>
      <c r="K41" s="35"/>
      <c r="L41" s="35"/>
      <c r="M41" s="35"/>
      <c r="N41" s="35"/>
      <c r="O41" s="35"/>
      <c r="P41" s="35"/>
      <c r="Q41" s="36"/>
      <c r="R41" s="27"/>
      <c r="S41" s="28"/>
      <c r="T41" s="28"/>
      <c r="U41" s="28"/>
      <c r="V41" s="28"/>
      <c r="W41" s="27"/>
      <c r="X41" s="27"/>
      <c r="Y41" s="27"/>
      <c r="Z41" s="27"/>
    </row>
    <row r="42" spans="1:26" x14ac:dyDescent="0.25">
      <c r="A42" s="27"/>
      <c r="B42" s="33"/>
      <c r="C42" s="42" t="s">
        <v>110</v>
      </c>
      <c r="D42" s="35"/>
      <c r="E42" s="35"/>
      <c r="F42" s="35"/>
      <c r="G42" s="35"/>
      <c r="H42" s="35"/>
      <c r="I42" s="38"/>
      <c r="J42" s="35"/>
      <c r="K42" s="35"/>
      <c r="L42" s="48">
        <v>1</v>
      </c>
      <c r="M42" s="48">
        <v>2</v>
      </c>
      <c r="N42" s="48">
        <v>3</v>
      </c>
      <c r="O42" s="48">
        <v>4</v>
      </c>
      <c r="P42" s="48">
        <v>5</v>
      </c>
      <c r="Q42" s="36"/>
      <c r="R42" s="27"/>
      <c r="S42" s="28"/>
      <c r="T42" s="28"/>
      <c r="U42" s="28"/>
      <c r="V42" s="28"/>
      <c r="W42" s="27"/>
      <c r="X42" s="27"/>
      <c r="Y42" s="27"/>
      <c r="Z42" s="27"/>
    </row>
    <row r="43" spans="1:26" x14ac:dyDescent="0.25">
      <c r="A43" s="27"/>
      <c r="B43" s="33"/>
      <c r="C43" s="37" t="s">
        <v>113</v>
      </c>
      <c r="D43" s="35"/>
      <c r="E43" s="35"/>
      <c r="F43" s="35"/>
      <c r="G43" s="35"/>
      <c r="H43" s="40"/>
      <c r="I43" s="38"/>
      <c r="J43" s="35"/>
      <c r="K43" s="35"/>
      <c r="L43" s="40"/>
      <c r="M43" s="40"/>
      <c r="N43" s="40"/>
      <c r="O43" s="40" t="s">
        <v>211</v>
      </c>
      <c r="P43" s="40"/>
      <c r="Q43" s="36"/>
      <c r="R43" s="27"/>
      <c r="S43" s="28"/>
      <c r="T43" s="28"/>
      <c r="U43" s="28"/>
      <c r="V43" s="28"/>
      <c r="W43" s="27"/>
      <c r="X43" s="27"/>
      <c r="Y43" s="27"/>
      <c r="Z43" s="27"/>
    </row>
    <row r="44" spans="1:26" x14ac:dyDescent="0.25">
      <c r="A44" s="27"/>
      <c r="B44" s="33"/>
      <c r="C44" s="37" t="s">
        <v>116</v>
      </c>
      <c r="D44" s="35"/>
      <c r="E44" s="35"/>
      <c r="F44" s="35"/>
      <c r="G44" s="35"/>
      <c r="H44" s="40"/>
      <c r="I44" s="38"/>
      <c r="J44" s="35"/>
      <c r="K44" s="35"/>
      <c r="L44" s="35"/>
      <c r="M44" s="35"/>
      <c r="N44" s="35"/>
      <c r="O44" s="35"/>
      <c r="P44" s="35"/>
      <c r="Q44" s="36"/>
      <c r="R44" s="27"/>
      <c r="S44" s="28"/>
      <c r="T44" s="28"/>
      <c r="U44" s="28"/>
      <c r="V44" s="28"/>
      <c r="W44" s="27"/>
      <c r="X44" s="27"/>
      <c r="Y44" s="27"/>
      <c r="Z44" s="27"/>
    </row>
    <row r="45" spans="1:26" x14ac:dyDescent="0.25">
      <c r="A45" s="27"/>
      <c r="B45" s="33"/>
      <c r="C45" s="37" t="s">
        <v>118</v>
      </c>
      <c r="D45" s="35"/>
      <c r="E45" s="35"/>
      <c r="F45" s="35"/>
      <c r="G45" s="35"/>
      <c r="H45" s="40"/>
      <c r="I45" s="38"/>
      <c r="J45" s="35"/>
      <c r="K45" s="35"/>
      <c r="L45" s="35"/>
      <c r="M45" s="35"/>
      <c r="N45" s="35"/>
      <c r="O45" s="35"/>
      <c r="P45" s="35"/>
      <c r="Q45" s="36"/>
      <c r="R45" s="27"/>
      <c r="S45" s="28"/>
      <c r="T45" s="28"/>
      <c r="U45" s="28"/>
      <c r="V45" s="28"/>
      <c r="W45" s="27"/>
      <c r="X45" s="27"/>
      <c r="Y45" s="27"/>
      <c r="Z45" s="27"/>
    </row>
    <row r="46" spans="1:26" x14ac:dyDescent="0.25">
      <c r="A46" s="27"/>
      <c r="B46" s="33"/>
      <c r="C46" s="42" t="s">
        <v>121</v>
      </c>
      <c r="D46" s="35"/>
      <c r="E46" s="35"/>
      <c r="F46" s="35"/>
      <c r="G46" s="35"/>
      <c r="H46" s="35"/>
      <c r="I46" s="41"/>
      <c r="J46" s="35"/>
      <c r="K46" s="35"/>
      <c r="L46" s="35"/>
      <c r="M46" s="35"/>
      <c r="N46" s="35"/>
      <c r="O46" s="35"/>
      <c r="P46" s="35"/>
      <c r="Q46" s="36"/>
      <c r="R46" s="27"/>
      <c r="S46" s="28"/>
      <c r="T46" s="28"/>
      <c r="U46" s="28"/>
      <c r="V46" s="28"/>
      <c r="W46" s="27"/>
      <c r="X46" s="27"/>
      <c r="Y46" s="27"/>
      <c r="Z46" s="27"/>
    </row>
    <row r="47" spans="1:26" x14ac:dyDescent="0.25">
      <c r="A47" s="27"/>
      <c r="B47" s="33"/>
      <c r="C47" s="37" t="s">
        <v>123</v>
      </c>
      <c r="D47" s="35"/>
      <c r="E47" s="35"/>
      <c r="F47" s="35"/>
      <c r="G47" s="35"/>
      <c r="H47" s="40"/>
      <c r="I47" s="41"/>
      <c r="J47" s="35"/>
      <c r="K47" s="35"/>
      <c r="L47" s="35"/>
      <c r="M47" s="35"/>
      <c r="N47" s="35"/>
      <c r="O47" s="35"/>
      <c r="P47" s="35"/>
      <c r="Q47" s="36"/>
      <c r="R47" s="27"/>
      <c r="S47" s="28"/>
      <c r="T47" s="28"/>
      <c r="U47" s="28"/>
      <c r="V47" s="28"/>
      <c r="W47" s="27"/>
      <c r="X47" s="27"/>
      <c r="Y47" s="27"/>
      <c r="Z47" s="27"/>
    </row>
    <row r="48" spans="1:26" x14ac:dyDescent="0.25">
      <c r="A48" s="27"/>
      <c r="B48" s="33"/>
      <c r="C48" s="37" t="s">
        <v>126</v>
      </c>
      <c r="D48" s="35"/>
      <c r="E48" s="35"/>
      <c r="F48" s="35"/>
      <c r="G48" s="35"/>
      <c r="H48" s="40"/>
      <c r="I48" s="41"/>
      <c r="J48" s="35"/>
      <c r="K48" s="35"/>
      <c r="L48" s="35"/>
      <c r="M48" s="35"/>
      <c r="N48" s="35"/>
      <c r="O48" s="35"/>
      <c r="P48" s="35"/>
      <c r="Q48" s="36"/>
      <c r="R48" s="27"/>
      <c r="S48" s="28"/>
      <c r="T48" s="28"/>
      <c r="U48" s="28"/>
      <c r="V48" s="28"/>
      <c r="W48" s="27"/>
      <c r="X48" s="27"/>
      <c r="Y48" s="27"/>
      <c r="Z48" s="27"/>
    </row>
    <row r="49" spans="1:26" x14ac:dyDescent="0.25">
      <c r="A49" s="27"/>
      <c r="B49" s="33"/>
      <c r="C49" s="37" t="s">
        <v>128</v>
      </c>
      <c r="D49" s="35"/>
      <c r="E49" s="35"/>
      <c r="F49" s="35"/>
      <c r="G49" s="35"/>
      <c r="H49" s="40" t="s">
        <v>112</v>
      </c>
      <c r="I49" s="38"/>
      <c r="J49" s="35"/>
      <c r="K49" s="35"/>
      <c r="L49" s="35"/>
      <c r="M49" s="35"/>
      <c r="N49" s="35"/>
      <c r="O49" s="35"/>
      <c r="P49" s="35"/>
      <c r="Q49" s="36"/>
      <c r="R49" s="27"/>
      <c r="S49" s="28"/>
      <c r="T49" s="28"/>
      <c r="U49" s="28"/>
      <c r="V49" s="28"/>
      <c r="W49" s="28"/>
      <c r="X49" s="28"/>
      <c r="Y49" s="27"/>
      <c r="Z49" s="27"/>
    </row>
    <row r="50" spans="1:26" x14ac:dyDescent="0.25">
      <c r="A50" s="27"/>
      <c r="B50" s="33"/>
      <c r="C50" s="37" t="s">
        <v>131</v>
      </c>
      <c r="D50" s="35"/>
      <c r="E50" s="35"/>
      <c r="F50" s="35"/>
      <c r="G50" s="35"/>
      <c r="H50" s="40"/>
      <c r="I50" s="41"/>
      <c r="J50" s="35"/>
      <c r="K50" s="35"/>
      <c r="L50" s="35"/>
      <c r="M50" s="35"/>
      <c r="N50" s="35"/>
      <c r="O50" s="35"/>
      <c r="P50" s="35"/>
      <c r="Q50" s="36"/>
      <c r="R50" s="27"/>
      <c r="S50" s="28"/>
      <c r="T50" s="28"/>
      <c r="U50" s="28"/>
      <c r="V50" s="28"/>
      <c r="W50" s="28"/>
      <c r="X50" s="28"/>
      <c r="Y50" s="27"/>
      <c r="Z50" s="27"/>
    </row>
    <row r="51" spans="1:26" x14ac:dyDescent="0.25">
      <c r="A51" s="27"/>
      <c r="B51" s="33"/>
      <c r="C51" s="42" t="s">
        <v>134</v>
      </c>
      <c r="D51" s="35"/>
      <c r="E51" s="35"/>
      <c r="F51" s="35"/>
      <c r="G51" s="35"/>
      <c r="H51" s="35"/>
      <c r="I51" s="41"/>
      <c r="J51" s="35"/>
      <c r="K51" s="35"/>
      <c r="L51" s="35"/>
      <c r="M51" s="35"/>
      <c r="N51" s="35"/>
      <c r="O51" s="35"/>
      <c r="P51" s="35"/>
      <c r="Q51" s="36"/>
      <c r="R51" s="27"/>
      <c r="S51" s="28"/>
      <c r="T51" s="28"/>
      <c r="U51" s="28"/>
      <c r="V51" s="28"/>
      <c r="W51" s="28"/>
      <c r="X51" s="28"/>
      <c r="Y51" s="27"/>
      <c r="Z51" s="27"/>
    </row>
    <row r="52" spans="1:26" x14ac:dyDescent="0.25">
      <c r="A52" s="27"/>
      <c r="B52" s="33"/>
      <c r="C52" s="37" t="s">
        <v>136</v>
      </c>
      <c r="D52" s="35"/>
      <c r="E52" s="35"/>
      <c r="F52" s="35"/>
      <c r="G52" s="35"/>
      <c r="H52" s="40"/>
      <c r="I52" s="41"/>
      <c r="J52" s="35"/>
      <c r="K52" s="35"/>
      <c r="L52" s="35"/>
      <c r="M52" s="35"/>
      <c r="N52" s="35"/>
      <c r="O52" s="35"/>
      <c r="P52" s="35"/>
      <c r="Q52" s="36"/>
      <c r="R52" s="27"/>
      <c r="S52" s="28"/>
      <c r="T52" s="28"/>
      <c r="U52" s="28"/>
      <c r="V52" s="28"/>
      <c r="W52" s="28"/>
      <c r="X52" s="28"/>
      <c r="Y52" s="27"/>
      <c r="Z52" s="27"/>
    </row>
    <row r="53" spans="1:26" ht="15.75" thickBot="1" x14ac:dyDescent="0.3">
      <c r="A53" s="27"/>
      <c r="B53" s="49"/>
      <c r="C53" s="50"/>
      <c r="D53" s="50"/>
      <c r="E53" s="50"/>
      <c r="F53" s="50"/>
      <c r="G53" s="50"/>
      <c r="H53" s="50"/>
      <c r="I53" s="51"/>
      <c r="J53" s="50"/>
      <c r="K53" s="50"/>
      <c r="L53" s="50"/>
      <c r="M53" s="50"/>
      <c r="N53" s="50"/>
      <c r="O53" s="50"/>
      <c r="P53" s="50"/>
      <c r="Q53" s="52"/>
      <c r="R53" s="27"/>
      <c r="S53" s="28"/>
      <c r="T53" s="28"/>
      <c r="U53" s="28"/>
      <c r="V53" s="28"/>
      <c r="W53" s="28"/>
      <c r="X53" s="28"/>
      <c r="Y53" s="27"/>
      <c r="Z53" s="27"/>
    </row>
    <row r="54" spans="1:26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56"/>
      <c r="L54" s="27"/>
      <c r="M54" s="27"/>
      <c r="N54" s="27"/>
      <c r="O54" s="27"/>
      <c r="P54" s="27"/>
      <c r="Q54" s="27"/>
      <c r="R54" s="27"/>
      <c r="S54" s="28"/>
      <c r="T54" s="28"/>
      <c r="U54" s="28"/>
      <c r="V54" s="28"/>
      <c r="W54" s="28"/>
      <c r="X54" s="28"/>
      <c r="Y54" s="27"/>
      <c r="Z54" s="27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4" zoomScaleNormal="100" workbookViewId="0">
      <selection activeCell="U59" sqref="U5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8"/>
      <c r="U1" s="28"/>
      <c r="V1" s="28"/>
      <c r="W1" s="28"/>
      <c r="X1" s="28"/>
      <c r="Y1" s="27"/>
      <c r="Z1" s="27"/>
    </row>
    <row r="2" spans="1:26" ht="74.25" customHeight="1" thickBot="1" x14ac:dyDescent="0.3">
      <c r="A2" s="27"/>
      <c r="B2" s="504"/>
      <c r="C2" s="502"/>
      <c r="D2" s="500" t="s">
        <v>146</v>
      </c>
      <c r="E2" s="501"/>
      <c r="F2" s="501"/>
      <c r="G2" s="501"/>
      <c r="H2" s="501"/>
      <c r="I2" s="501"/>
      <c r="J2" s="501"/>
      <c r="K2" s="501"/>
      <c r="L2" s="501"/>
      <c r="M2" s="501"/>
      <c r="N2" s="502"/>
      <c r="O2" s="502"/>
      <c r="P2" s="502"/>
      <c r="Q2" s="503"/>
      <c r="R2" s="27"/>
      <c r="S2" s="28"/>
      <c r="T2" s="28"/>
      <c r="U2" s="28"/>
      <c r="V2" s="28"/>
      <c r="W2" s="28"/>
      <c r="X2" s="28"/>
      <c r="Y2" s="27"/>
      <c r="Z2" s="27"/>
    </row>
    <row r="3" spans="1:26" ht="15.75" thickBot="1" x14ac:dyDescent="0.3">
      <c r="A3" s="27"/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/>
      <c r="R3" s="27"/>
      <c r="S3" s="28"/>
      <c r="T3" s="28"/>
      <c r="U3" s="28"/>
      <c r="V3" s="28"/>
      <c r="W3" s="28"/>
      <c r="X3" s="28"/>
      <c r="Y3" s="27"/>
      <c r="Z3" s="27"/>
    </row>
    <row r="4" spans="1:26" x14ac:dyDescent="0.25">
      <c r="A4" s="27"/>
      <c r="B4" s="159"/>
      <c r="C4" s="516" t="str">
        <f>+'Valoración Datos'!C7:P7</f>
        <v>1. IDENTIFICACIÓN GENERAL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160"/>
      <c r="R4" s="27"/>
      <c r="S4" s="28"/>
      <c r="T4" s="28"/>
      <c r="U4" s="28"/>
      <c r="V4" s="28"/>
      <c r="W4" s="28"/>
      <c r="X4" s="28"/>
      <c r="Y4" s="27"/>
      <c r="Z4" s="27"/>
    </row>
    <row r="5" spans="1:26" x14ac:dyDescent="0.25">
      <c r="A5" s="29"/>
      <c r="B5" s="520" t="str">
        <f>+'Valoración Datos'!B8:C8</f>
        <v>INSTITUCIÓN:</v>
      </c>
      <c r="C5" s="521"/>
      <c r="D5" s="532" t="str">
        <f>+'Valoración Datos'!D8</f>
        <v>Gobierno Autónomo Descentralizado de la Provincia del Carchi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151"/>
      <c r="R5" s="29"/>
      <c r="S5" s="30"/>
      <c r="T5" s="30"/>
      <c r="V5" s="30"/>
      <c r="W5" s="30"/>
      <c r="X5" s="30"/>
      <c r="Y5" s="29"/>
      <c r="Z5" s="29"/>
    </row>
    <row r="6" spans="1:26" x14ac:dyDescent="0.25">
      <c r="A6" s="29"/>
      <c r="B6" s="520" t="str">
        <f>+'Valoración Datos'!B9:C9</f>
        <v>UNIDAD O PROCESO:</v>
      </c>
      <c r="C6" s="521"/>
      <c r="D6" s="533" t="str">
        <f>+'Valoración Datos'!D9</f>
        <v>Procuraduría Sindica</v>
      </c>
      <c r="E6" s="533"/>
      <c r="F6" s="533"/>
      <c r="G6" s="533"/>
      <c r="H6" s="533"/>
      <c r="I6" s="533"/>
      <c r="J6" s="533"/>
      <c r="K6" s="533"/>
      <c r="L6" s="534"/>
      <c r="M6" s="533"/>
      <c r="N6" s="533"/>
      <c r="O6" s="533"/>
      <c r="P6" s="533"/>
      <c r="Q6" s="151"/>
      <c r="R6" s="29"/>
      <c r="S6" s="30"/>
      <c r="T6" s="30"/>
      <c r="U6" s="30"/>
      <c r="V6" s="30"/>
      <c r="W6" s="30"/>
      <c r="X6" s="30"/>
      <c r="Y6" s="29"/>
      <c r="Z6" s="29"/>
    </row>
    <row r="7" spans="1:26" ht="15.75" customHeight="1" thickBot="1" x14ac:dyDescent="0.3">
      <c r="A7" s="57"/>
      <c r="B7" s="529" t="str">
        <f>+'Valoración Datos'!B10:C10</f>
        <v>PUESTO ESPECÍFICO:</v>
      </c>
      <c r="C7" s="530"/>
      <c r="D7" s="511" t="str">
        <f>+'Valoración Datos'!D10</f>
        <v>Abogado 2</v>
      </c>
      <c r="E7" s="512"/>
      <c r="F7" s="512"/>
      <c r="G7" s="512"/>
      <c r="H7" s="512"/>
      <c r="I7" s="512"/>
      <c r="J7" s="512"/>
      <c r="K7" s="513"/>
      <c r="L7" s="179" t="s">
        <v>6</v>
      </c>
      <c r="M7" s="531">
        <f>+'Valoración Datos'!M10</f>
        <v>1002</v>
      </c>
      <c r="N7" s="531"/>
      <c r="O7" s="531"/>
      <c r="P7" s="531"/>
      <c r="Q7" s="152"/>
      <c r="R7" s="57"/>
      <c r="S7" s="58"/>
      <c r="T7" s="58"/>
      <c r="U7" s="58"/>
      <c r="V7" s="58"/>
      <c r="W7" s="58"/>
      <c r="X7" s="58"/>
      <c r="Y7" s="57"/>
      <c r="Z7" s="57"/>
    </row>
    <row r="8" spans="1:26" ht="15.75" hidden="1" thickBot="1" x14ac:dyDescent="0.3">
      <c r="A8" s="27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  <c r="R8" s="27"/>
      <c r="S8" s="28"/>
      <c r="T8" s="28"/>
      <c r="U8" s="28"/>
      <c r="V8" s="28"/>
      <c r="W8" s="28"/>
      <c r="X8" s="28"/>
      <c r="Y8" s="27"/>
      <c r="Z8" s="27"/>
    </row>
    <row r="9" spans="1:26" x14ac:dyDescent="0.25">
      <c r="A9" s="27"/>
      <c r="B9" s="159"/>
      <c r="C9" s="516" t="str">
        <f>+'Valoración Datos'!C12:P12</f>
        <v>2. PERFIL DE COMPETENCIAS DEL PUESTO</v>
      </c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160"/>
      <c r="R9" s="27"/>
      <c r="S9" s="28"/>
      <c r="Y9" s="27"/>
      <c r="Z9" s="27"/>
    </row>
    <row r="10" spans="1:26" x14ac:dyDescent="0.25">
      <c r="A10" s="27"/>
      <c r="B10" s="33"/>
      <c r="C10" s="35"/>
      <c r="D10" s="35"/>
      <c r="E10" s="35"/>
      <c r="F10" s="35"/>
      <c r="G10" s="35"/>
      <c r="H10" s="35"/>
      <c r="I10" s="34"/>
      <c r="J10" s="35"/>
      <c r="K10" s="35"/>
      <c r="L10" s="35"/>
      <c r="M10" s="35"/>
      <c r="N10" s="35"/>
      <c r="O10" s="35"/>
      <c r="P10" s="35"/>
      <c r="Q10" s="36"/>
      <c r="R10" s="27"/>
      <c r="S10" s="28"/>
      <c r="Y10" s="27"/>
      <c r="Z10" s="27"/>
    </row>
    <row r="11" spans="1:26" x14ac:dyDescent="0.25">
      <c r="A11" s="27"/>
      <c r="B11" s="33"/>
      <c r="C11" s="180" t="s">
        <v>147</v>
      </c>
      <c r="D11" s="35"/>
      <c r="E11" s="35"/>
      <c r="F11" s="35"/>
      <c r="G11" s="35"/>
      <c r="H11" s="35"/>
      <c r="I11" s="38"/>
      <c r="J11" s="35"/>
      <c r="K11" s="180" t="s">
        <v>148</v>
      </c>
      <c r="L11" s="35"/>
      <c r="M11" s="35"/>
      <c r="N11" s="35"/>
      <c r="O11" s="35"/>
      <c r="P11" s="35"/>
      <c r="Q11" s="36"/>
      <c r="R11" s="27"/>
      <c r="S11" s="28"/>
      <c r="Y11" s="27"/>
      <c r="Z11" s="27"/>
    </row>
    <row r="12" spans="1:26" x14ac:dyDescent="0.25">
      <c r="A12" s="27"/>
      <c r="B12" s="33"/>
      <c r="C12" s="35"/>
      <c r="D12" s="35"/>
      <c r="E12" s="35"/>
      <c r="F12" s="35"/>
      <c r="G12" s="35"/>
      <c r="H12" s="35"/>
      <c r="I12" s="38"/>
      <c r="J12" s="35"/>
      <c r="K12" s="35"/>
      <c r="L12" s="35"/>
      <c r="M12" s="35"/>
      <c r="N12" s="35"/>
      <c r="O12" s="35"/>
      <c r="P12" s="35"/>
      <c r="Q12" s="36"/>
      <c r="R12" s="27"/>
      <c r="S12" s="28"/>
      <c r="Y12" s="27"/>
      <c r="Z12" s="27"/>
    </row>
    <row r="13" spans="1:26" x14ac:dyDescent="0.25">
      <c r="A13" s="27"/>
      <c r="B13" s="33"/>
      <c r="C13" s="37" t="s">
        <v>109</v>
      </c>
      <c r="D13" s="35"/>
      <c r="E13" s="35"/>
      <c r="F13" s="59">
        <f>+'Valoración Datos'!H15</f>
        <v>0</v>
      </c>
      <c r="G13" s="35"/>
      <c r="H13" s="181">
        <v>15</v>
      </c>
      <c r="I13" s="38"/>
      <c r="J13" s="35"/>
      <c r="K13" s="42" t="s">
        <v>110</v>
      </c>
      <c r="L13" s="35"/>
      <c r="M13" s="35"/>
      <c r="N13" s="35"/>
      <c r="O13" s="35"/>
      <c r="P13" s="35"/>
      <c r="Q13" s="36"/>
      <c r="R13" s="27"/>
      <c r="S13" s="28"/>
      <c r="Y13" s="27"/>
      <c r="Z13" s="27"/>
    </row>
    <row r="14" spans="1:26" x14ac:dyDescent="0.25">
      <c r="A14" s="27"/>
      <c r="B14" s="33"/>
      <c r="C14" s="37" t="s">
        <v>111</v>
      </c>
      <c r="D14" s="35"/>
      <c r="E14" s="35"/>
      <c r="F14" s="60">
        <f>+'Valoración Datos'!H16</f>
        <v>0</v>
      </c>
      <c r="G14" s="35"/>
      <c r="H14" s="181">
        <v>45</v>
      </c>
      <c r="I14" s="38"/>
      <c r="J14" s="35"/>
      <c r="K14" s="37" t="s">
        <v>113</v>
      </c>
      <c r="L14" s="37" t="s">
        <v>114</v>
      </c>
      <c r="M14" s="35"/>
      <c r="N14" s="59">
        <f>+'Valoración Datos'!P16</f>
        <v>0</v>
      </c>
      <c r="O14" s="35"/>
      <c r="P14" s="181">
        <v>14</v>
      </c>
      <c r="Q14" s="36"/>
      <c r="R14" s="27"/>
      <c r="S14" s="28"/>
      <c r="Y14" s="27"/>
      <c r="Z14" s="27"/>
    </row>
    <row r="15" spans="1:26" x14ac:dyDescent="0.25">
      <c r="A15" s="27"/>
      <c r="B15" s="33"/>
      <c r="C15" s="37" t="s">
        <v>115</v>
      </c>
      <c r="D15" s="35"/>
      <c r="E15" s="35"/>
      <c r="F15" s="60">
        <f>+'Valoración Datos'!H17</f>
        <v>0</v>
      </c>
      <c r="G15" s="35"/>
      <c r="H15" s="181">
        <v>85</v>
      </c>
      <c r="I15" s="38"/>
      <c r="J15" s="35"/>
      <c r="K15" s="37" t="s">
        <v>116</v>
      </c>
      <c r="L15" s="37" t="s">
        <v>114</v>
      </c>
      <c r="M15" s="35"/>
      <c r="N15" s="60">
        <f>+'Valoración Datos'!P17</f>
        <v>0</v>
      </c>
      <c r="O15" s="35"/>
      <c r="P15" s="181">
        <v>28</v>
      </c>
      <c r="Q15" s="36"/>
      <c r="R15" s="27"/>
      <c r="S15" s="28"/>
      <c r="Y15" s="27"/>
      <c r="Z15" s="27"/>
    </row>
    <row r="16" spans="1:26" x14ac:dyDescent="0.25">
      <c r="A16" s="27"/>
      <c r="B16" s="33"/>
      <c r="C16" s="37" t="s">
        <v>117</v>
      </c>
      <c r="D16" s="35"/>
      <c r="E16" s="35"/>
      <c r="F16" s="60">
        <f>+'Valoración Datos'!H18</f>
        <v>0</v>
      </c>
      <c r="G16" s="35"/>
      <c r="H16" s="181">
        <v>125</v>
      </c>
      <c r="I16" s="38"/>
      <c r="J16" s="35"/>
      <c r="K16" s="37" t="s">
        <v>118</v>
      </c>
      <c r="L16" s="37" t="s">
        <v>119</v>
      </c>
      <c r="M16" s="35"/>
      <c r="N16" s="61">
        <f>+'Valoración Datos'!P18</f>
        <v>0</v>
      </c>
      <c r="O16" s="35"/>
      <c r="P16" s="181">
        <v>42</v>
      </c>
      <c r="Q16" s="36"/>
      <c r="R16" s="27"/>
      <c r="S16" s="28"/>
      <c r="Y16" s="27"/>
      <c r="Z16" s="27"/>
    </row>
    <row r="17" spans="1:26" x14ac:dyDescent="0.25">
      <c r="A17" s="27"/>
      <c r="B17" s="33"/>
      <c r="C17" s="37" t="s">
        <v>120</v>
      </c>
      <c r="D17" s="35"/>
      <c r="E17" s="35"/>
      <c r="F17" s="60" t="str">
        <f>+'Valoración Datos'!H19</f>
        <v>X</v>
      </c>
      <c r="G17" s="35"/>
      <c r="H17" s="181">
        <v>140</v>
      </c>
      <c r="I17" s="38"/>
      <c r="J17" s="35"/>
      <c r="K17" s="42" t="s">
        <v>121</v>
      </c>
      <c r="L17" s="37"/>
      <c r="M17" s="35"/>
      <c r="N17" s="62"/>
      <c r="O17" s="35"/>
      <c r="P17" s="62"/>
      <c r="Q17" s="36"/>
      <c r="R17" s="27"/>
      <c r="S17" s="28"/>
      <c r="Y17" s="27"/>
      <c r="Z17" s="27"/>
    </row>
    <row r="18" spans="1:26" x14ac:dyDescent="0.25">
      <c r="A18" s="27"/>
      <c r="B18" s="33"/>
      <c r="C18" s="37" t="s">
        <v>122</v>
      </c>
      <c r="D18" s="35"/>
      <c r="E18" s="35"/>
      <c r="F18" s="60">
        <f>+'Valoración Datos'!H20</f>
        <v>0</v>
      </c>
      <c r="G18" s="35"/>
      <c r="H18" s="181">
        <v>155</v>
      </c>
      <c r="I18" s="38"/>
      <c r="J18" s="35"/>
      <c r="K18" s="37" t="s">
        <v>123</v>
      </c>
      <c r="L18" s="37" t="s">
        <v>124</v>
      </c>
      <c r="M18" s="35"/>
      <c r="N18" s="59">
        <f>+'Valoración Datos'!P20</f>
        <v>0</v>
      </c>
      <c r="O18" s="35"/>
      <c r="P18" s="181">
        <v>56</v>
      </c>
      <c r="Q18" s="36"/>
      <c r="R18" s="27"/>
      <c r="S18" s="28"/>
      <c r="Y18" s="27"/>
      <c r="Z18" s="27"/>
    </row>
    <row r="19" spans="1:26" x14ac:dyDescent="0.25">
      <c r="A19" s="27"/>
      <c r="B19" s="33"/>
      <c r="C19" s="37" t="s">
        <v>125</v>
      </c>
      <c r="D19" s="35"/>
      <c r="E19" s="35"/>
      <c r="F19" s="61">
        <f>+'Valoración Datos'!H21</f>
        <v>0</v>
      </c>
      <c r="G19" s="35"/>
      <c r="H19" s="181">
        <v>170</v>
      </c>
      <c r="I19" s="38"/>
      <c r="J19" s="35"/>
      <c r="K19" s="37" t="s">
        <v>126</v>
      </c>
      <c r="L19" s="37" t="s">
        <v>127</v>
      </c>
      <c r="M19" s="35"/>
      <c r="N19" s="60">
        <f>+'Valoración Datos'!P21</f>
        <v>0</v>
      </c>
      <c r="O19" s="35"/>
      <c r="P19" s="181">
        <v>70</v>
      </c>
      <c r="Q19" s="36"/>
      <c r="R19" s="27"/>
      <c r="S19" s="28"/>
      <c r="Y19" s="27"/>
      <c r="Z19" s="27"/>
    </row>
    <row r="20" spans="1:26" x14ac:dyDescent="0.25">
      <c r="A20" s="27"/>
      <c r="B20" s="33"/>
      <c r="C20" s="35"/>
      <c r="D20" s="35"/>
      <c r="E20" s="35"/>
      <c r="F20" s="35"/>
      <c r="G20" s="35"/>
      <c r="H20" s="35"/>
      <c r="I20" s="38"/>
      <c r="J20" s="35"/>
      <c r="K20" s="37" t="s">
        <v>128</v>
      </c>
      <c r="L20" s="37" t="s">
        <v>129</v>
      </c>
      <c r="M20" s="35"/>
      <c r="N20" s="60" t="str">
        <f>+'Valoración Datos'!P22</f>
        <v>x</v>
      </c>
      <c r="O20" s="35"/>
      <c r="P20" s="181">
        <v>84</v>
      </c>
      <c r="Q20" s="36"/>
      <c r="R20" s="27"/>
      <c r="S20" s="28"/>
      <c r="Y20" s="27"/>
      <c r="Z20" s="27"/>
    </row>
    <row r="21" spans="1:26" x14ac:dyDescent="0.25">
      <c r="A21" s="27"/>
      <c r="B21" s="33"/>
      <c r="C21" s="37" t="s">
        <v>130</v>
      </c>
      <c r="D21" s="35"/>
      <c r="E21" s="35"/>
      <c r="F21" s="59">
        <f>+'Valoración Datos'!H23</f>
        <v>0</v>
      </c>
      <c r="G21" s="35"/>
      <c r="H21" s="181">
        <v>10</v>
      </c>
      <c r="I21" s="38"/>
      <c r="J21" s="35"/>
      <c r="K21" s="37" t="s">
        <v>131</v>
      </c>
      <c r="L21" s="37" t="s">
        <v>132</v>
      </c>
      <c r="M21" s="35"/>
      <c r="N21" s="61">
        <f>+'Valoración Datos'!P23</f>
        <v>0</v>
      </c>
      <c r="O21" s="35"/>
      <c r="P21" s="181">
        <v>100</v>
      </c>
      <c r="Q21" s="36"/>
      <c r="R21" s="27"/>
      <c r="S21" s="28"/>
      <c r="Y21" s="27"/>
      <c r="Z21" s="27"/>
    </row>
    <row r="22" spans="1:26" x14ac:dyDescent="0.25">
      <c r="A22" s="27"/>
      <c r="B22" s="33"/>
      <c r="C22" s="37" t="s">
        <v>133</v>
      </c>
      <c r="D22" s="35"/>
      <c r="E22" s="35"/>
      <c r="F22" s="60">
        <f>+'Valoración Datos'!H24</f>
        <v>0</v>
      </c>
      <c r="G22" s="35"/>
      <c r="H22" s="181">
        <v>20</v>
      </c>
      <c r="I22" s="38"/>
      <c r="J22" s="35"/>
      <c r="K22" s="42" t="s">
        <v>134</v>
      </c>
      <c r="L22" s="37"/>
      <c r="M22" s="35"/>
      <c r="N22" s="62"/>
      <c r="O22" s="35"/>
      <c r="P22" s="62"/>
      <c r="Q22" s="36"/>
      <c r="R22" s="27"/>
      <c r="S22" s="28"/>
      <c r="Y22" s="27"/>
      <c r="Z22" s="27"/>
    </row>
    <row r="23" spans="1:26" x14ac:dyDescent="0.25">
      <c r="A23" s="27"/>
      <c r="B23" s="33"/>
      <c r="C23" s="37" t="s">
        <v>135</v>
      </c>
      <c r="D23" s="35"/>
      <c r="E23" s="35"/>
      <c r="F23" s="61">
        <f>+'Valoración Datos'!H25</f>
        <v>0</v>
      </c>
      <c r="G23" s="35"/>
      <c r="H23" s="181">
        <v>30</v>
      </c>
      <c r="I23" s="38"/>
      <c r="J23" s="35"/>
      <c r="K23" s="37" t="s">
        <v>136</v>
      </c>
      <c r="L23" s="37" t="s">
        <v>137</v>
      </c>
      <c r="M23" s="35"/>
      <c r="N23" s="63">
        <f>+'Valoración Datos'!P25</f>
        <v>0</v>
      </c>
      <c r="O23" s="35"/>
      <c r="P23" s="181">
        <v>100</v>
      </c>
      <c r="Q23" s="36"/>
      <c r="R23" s="27"/>
      <c r="S23" s="28"/>
      <c r="Y23" s="27"/>
      <c r="Z23" s="27"/>
    </row>
    <row r="24" spans="1:26" x14ac:dyDescent="0.25">
      <c r="A24" s="27"/>
      <c r="B24" s="44"/>
      <c r="C24" s="45"/>
      <c r="D24" s="45"/>
      <c r="E24" s="45"/>
      <c r="F24" s="45"/>
      <c r="G24" s="45"/>
      <c r="H24" s="45"/>
      <c r="I24" s="46"/>
      <c r="J24" s="45"/>
      <c r="K24" s="45"/>
      <c r="L24" s="45"/>
      <c r="M24" s="45"/>
      <c r="N24" s="45"/>
      <c r="O24" s="45"/>
      <c r="P24" s="45"/>
      <c r="Q24" s="64"/>
      <c r="R24" s="27"/>
      <c r="S24" s="28"/>
      <c r="Y24" s="27"/>
      <c r="Z24" s="27"/>
    </row>
    <row r="25" spans="1:26" x14ac:dyDescent="0.25">
      <c r="A25" s="27"/>
      <c r="B25" s="33"/>
      <c r="C25" s="35"/>
      <c r="D25" s="35"/>
      <c r="E25" s="35"/>
      <c r="F25" s="35"/>
      <c r="G25" s="35"/>
      <c r="H25" s="35"/>
      <c r="I25" s="38"/>
      <c r="J25" s="35"/>
      <c r="K25" s="35"/>
      <c r="L25" s="35"/>
      <c r="M25" s="35"/>
      <c r="N25" s="35"/>
      <c r="O25" s="35"/>
      <c r="P25" s="35"/>
      <c r="Q25" s="36"/>
      <c r="R25" s="27"/>
      <c r="S25" s="28"/>
      <c r="Y25" s="27"/>
      <c r="Z25" s="27"/>
    </row>
    <row r="26" spans="1:26" x14ac:dyDescent="0.25">
      <c r="A26" s="27"/>
      <c r="B26" s="33"/>
      <c r="C26" s="180" t="s">
        <v>149</v>
      </c>
      <c r="D26" s="35"/>
      <c r="E26" s="35"/>
      <c r="F26" s="35"/>
      <c r="G26" s="35"/>
      <c r="H26" s="35"/>
      <c r="I26" s="38"/>
      <c r="J26" s="35"/>
      <c r="K26" s="180" t="s">
        <v>150</v>
      </c>
      <c r="L26" s="35"/>
      <c r="M26" s="35"/>
      <c r="N26" s="35"/>
      <c r="O26" s="35"/>
      <c r="P26" s="35"/>
      <c r="Q26" s="36"/>
      <c r="R26" s="27"/>
      <c r="S26" s="28"/>
      <c r="Y26" s="27"/>
      <c r="Z26" s="27"/>
    </row>
    <row r="27" spans="1:26" x14ac:dyDescent="0.25">
      <c r="A27" s="27"/>
      <c r="B27" s="33"/>
      <c r="C27" s="35"/>
      <c r="D27" s="48">
        <v>1</v>
      </c>
      <c r="E27" s="35"/>
      <c r="F27" s="59">
        <f>+'Valoración Datos'!D30</f>
        <v>0</v>
      </c>
      <c r="G27" s="35"/>
      <c r="H27" s="181">
        <v>20</v>
      </c>
      <c r="I27" s="38"/>
      <c r="J27" s="35"/>
      <c r="K27" s="35"/>
      <c r="L27" s="48">
        <v>1</v>
      </c>
      <c r="M27" s="35"/>
      <c r="N27" s="59">
        <f>+'Valoración Datos'!L30</f>
        <v>0</v>
      </c>
      <c r="O27" s="35"/>
      <c r="P27" s="181">
        <v>20</v>
      </c>
      <c r="Q27" s="36"/>
      <c r="R27" s="27"/>
      <c r="S27" s="28"/>
      <c r="Y27" s="27"/>
      <c r="Z27" s="27"/>
    </row>
    <row r="28" spans="1:26" x14ac:dyDescent="0.25">
      <c r="A28" s="27"/>
      <c r="B28" s="33"/>
      <c r="C28" s="35"/>
      <c r="D28" s="48">
        <v>2</v>
      </c>
      <c r="E28" s="35"/>
      <c r="F28" s="60">
        <f>+'Valoración Datos'!E30</f>
        <v>0</v>
      </c>
      <c r="G28" s="35"/>
      <c r="H28" s="181">
        <v>40</v>
      </c>
      <c r="I28" s="38"/>
      <c r="J28" s="35"/>
      <c r="K28" s="35"/>
      <c r="L28" s="48">
        <v>2</v>
      </c>
      <c r="M28" s="35"/>
      <c r="N28" s="60">
        <f>+'Valoración Datos'!M30</f>
        <v>0</v>
      </c>
      <c r="O28" s="35"/>
      <c r="P28" s="181">
        <v>40</v>
      </c>
      <c r="Q28" s="36"/>
      <c r="R28" s="27"/>
      <c r="S28" s="28"/>
      <c r="Y28" s="27"/>
      <c r="Z28" s="27"/>
    </row>
    <row r="29" spans="1:26" x14ac:dyDescent="0.25">
      <c r="A29" s="27"/>
      <c r="B29" s="33"/>
      <c r="C29" s="35"/>
      <c r="D29" s="48">
        <v>3</v>
      </c>
      <c r="E29" s="35"/>
      <c r="F29" s="60">
        <f>+'Valoración Datos'!F30</f>
        <v>0</v>
      </c>
      <c r="G29" s="35"/>
      <c r="H29" s="181">
        <v>60</v>
      </c>
      <c r="I29" s="38"/>
      <c r="J29" s="35"/>
      <c r="K29" s="35"/>
      <c r="L29" s="48">
        <v>3</v>
      </c>
      <c r="M29" s="35"/>
      <c r="N29" s="60">
        <f>+'Valoración Datos'!N30</f>
        <v>0</v>
      </c>
      <c r="O29" s="35"/>
      <c r="P29" s="181">
        <v>60</v>
      </c>
      <c r="Q29" s="36"/>
      <c r="R29" s="27"/>
      <c r="S29" s="28"/>
      <c r="Y29" s="27"/>
      <c r="Z29" s="27"/>
    </row>
    <row r="30" spans="1:26" x14ac:dyDescent="0.25">
      <c r="A30" s="27"/>
      <c r="B30" s="33"/>
      <c r="C30" s="35"/>
      <c r="D30" s="48">
        <v>4</v>
      </c>
      <c r="E30" s="35"/>
      <c r="F30" s="60">
        <f>+'Valoración Datos'!G30</f>
        <v>0</v>
      </c>
      <c r="G30" s="35"/>
      <c r="H30" s="181">
        <v>80</v>
      </c>
      <c r="I30" s="38"/>
      <c r="J30" s="35"/>
      <c r="K30" s="35"/>
      <c r="L30" s="48">
        <v>4</v>
      </c>
      <c r="M30" s="35"/>
      <c r="N30" s="60" t="str">
        <f>+'Valoración Datos'!O30</f>
        <v>X</v>
      </c>
      <c r="O30" s="35"/>
      <c r="P30" s="181">
        <v>80</v>
      </c>
      <c r="Q30" s="36"/>
      <c r="R30" s="27"/>
      <c r="S30" s="28"/>
      <c r="Y30" s="27"/>
      <c r="Z30" s="27"/>
    </row>
    <row r="31" spans="1:26" x14ac:dyDescent="0.25">
      <c r="A31" s="27"/>
      <c r="B31" s="33"/>
      <c r="C31" s="35"/>
      <c r="D31" s="48">
        <v>5</v>
      </c>
      <c r="E31" s="35"/>
      <c r="F31" s="61" t="str">
        <f>+'Valoración Datos'!H30</f>
        <v>X</v>
      </c>
      <c r="G31" s="35"/>
      <c r="H31" s="181">
        <v>100</v>
      </c>
      <c r="I31" s="38"/>
      <c r="J31" s="35"/>
      <c r="K31" s="35"/>
      <c r="L31" s="48">
        <v>5</v>
      </c>
      <c r="M31" s="35"/>
      <c r="N31" s="61">
        <f>+'Valoración Datos'!P30</f>
        <v>0</v>
      </c>
      <c r="O31" s="35"/>
      <c r="P31" s="181">
        <v>100</v>
      </c>
      <c r="Q31" s="36"/>
      <c r="R31" s="27"/>
      <c r="S31" s="28"/>
      <c r="Y31" s="27"/>
      <c r="Z31" s="27"/>
    </row>
    <row r="32" spans="1:26" ht="15.75" thickBot="1" x14ac:dyDescent="0.3">
      <c r="A32" s="27"/>
      <c r="B32" s="49"/>
      <c r="C32" s="50"/>
      <c r="D32" s="50"/>
      <c r="E32" s="50"/>
      <c r="F32" s="50"/>
      <c r="G32" s="50"/>
      <c r="H32" s="50"/>
      <c r="I32" s="55"/>
      <c r="J32" s="50"/>
      <c r="K32" s="50"/>
      <c r="L32" s="50"/>
      <c r="M32" s="50"/>
      <c r="N32" s="50"/>
      <c r="O32" s="50"/>
      <c r="P32" s="50"/>
      <c r="Q32" s="52"/>
      <c r="R32" s="27"/>
      <c r="S32" s="28"/>
      <c r="Y32" s="27"/>
      <c r="Z32" s="27"/>
    </row>
    <row r="33" spans="1:26" ht="15.75" hidden="1" thickBot="1" x14ac:dyDescent="0.3">
      <c r="A33" s="27"/>
      <c r="B33" s="33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27"/>
      <c r="S33" s="28"/>
      <c r="Y33" s="27"/>
      <c r="Z33" s="27"/>
    </row>
    <row r="34" spans="1:26" x14ac:dyDescent="0.25">
      <c r="A34" s="27"/>
      <c r="B34" s="159"/>
      <c r="C34" s="516" t="str">
        <f>+'Valoración Datos'!C33:P33</f>
        <v>3. COMPLEJIDAD DEL PUESTO</v>
      </c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160"/>
      <c r="R34" s="27"/>
      <c r="S34" s="28"/>
      <c r="Y34" s="27"/>
      <c r="Z34" s="27"/>
    </row>
    <row r="35" spans="1:26" x14ac:dyDescent="0.25">
      <c r="A35" s="27"/>
      <c r="B35" s="33"/>
      <c r="C35" s="35"/>
      <c r="D35" s="35"/>
      <c r="E35" s="35"/>
      <c r="F35" s="35"/>
      <c r="G35" s="35"/>
      <c r="H35" s="35"/>
      <c r="I35" s="34"/>
      <c r="J35" s="35"/>
      <c r="K35" s="35"/>
      <c r="L35" s="35"/>
      <c r="M35" s="35"/>
      <c r="N35" s="35"/>
      <c r="O35" s="35"/>
      <c r="P35" s="35"/>
      <c r="Q35" s="36"/>
      <c r="R35" s="27"/>
      <c r="S35" s="28"/>
      <c r="Y35" s="27"/>
      <c r="Z35" s="27"/>
    </row>
    <row r="36" spans="1:26" x14ac:dyDescent="0.25">
      <c r="A36" s="27"/>
      <c r="B36" s="33"/>
      <c r="C36" s="180" t="s">
        <v>151</v>
      </c>
      <c r="D36" s="35"/>
      <c r="E36" s="35"/>
      <c r="F36" s="35"/>
      <c r="G36" s="35"/>
      <c r="H36" s="35"/>
      <c r="I36" s="38"/>
      <c r="J36" s="35"/>
      <c r="K36" s="180" t="s">
        <v>152</v>
      </c>
      <c r="L36" s="35"/>
      <c r="M36" s="35"/>
      <c r="N36" s="35"/>
      <c r="O36" s="35"/>
      <c r="P36" s="35"/>
      <c r="Q36" s="36"/>
      <c r="R36" s="27"/>
      <c r="S36" s="28"/>
      <c r="Y36" s="27"/>
      <c r="Z36" s="27"/>
    </row>
    <row r="37" spans="1:26" x14ac:dyDescent="0.25">
      <c r="A37" s="27"/>
      <c r="B37" s="33"/>
      <c r="C37" s="35"/>
      <c r="D37" s="48">
        <v>1</v>
      </c>
      <c r="E37" s="35"/>
      <c r="F37" s="59">
        <f>+'Valoración Datos'!D36</f>
        <v>0</v>
      </c>
      <c r="G37" s="35"/>
      <c r="H37" s="181">
        <v>20</v>
      </c>
      <c r="I37" s="38"/>
      <c r="J37" s="35"/>
      <c r="K37" s="35"/>
      <c r="L37" s="48">
        <v>1</v>
      </c>
      <c r="M37" s="35"/>
      <c r="N37" s="59">
        <f>+'Valoración Datos'!$L$36</f>
        <v>0</v>
      </c>
      <c r="O37" s="35"/>
      <c r="P37" s="181">
        <v>20</v>
      </c>
      <c r="Q37" s="36"/>
      <c r="R37" s="27"/>
      <c r="S37" s="28"/>
      <c r="Y37" s="27"/>
      <c r="Z37" s="27"/>
    </row>
    <row r="38" spans="1:26" x14ac:dyDescent="0.25">
      <c r="A38" s="27"/>
      <c r="B38" s="33"/>
      <c r="C38" s="35"/>
      <c r="D38" s="48">
        <v>2</v>
      </c>
      <c r="E38" s="35"/>
      <c r="F38" s="60">
        <f>+'Valoración Datos'!E36</f>
        <v>0</v>
      </c>
      <c r="G38" s="35"/>
      <c r="H38" s="181">
        <v>40</v>
      </c>
      <c r="I38" s="38"/>
      <c r="J38" s="35"/>
      <c r="K38" s="35"/>
      <c r="L38" s="48">
        <v>2</v>
      </c>
      <c r="M38" s="35"/>
      <c r="N38" s="60">
        <f>+'Valoración Datos'!$M$36</f>
        <v>0</v>
      </c>
      <c r="O38" s="35"/>
      <c r="P38" s="181">
        <v>40</v>
      </c>
      <c r="Q38" s="36"/>
      <c r="R38" s="27"/>
      <c r="S38" s="28"/>
      <c r="Y38" s="27"/>
      <c r="Z38" s="27"/>
    </row>
    <row r="39" spans="1:26" x14ac:dyDescent="0.25">
      <c r="A39" s="27"/>
      <c r="B39" s="33"/>
      <c r="C39" s="35"/>
      <c r="D39" s="48">
        <v>3</v>
      </c>
      <c r="E39" s="35"/>
      <c r="F39" s="60">
        <f>+'Valoración Datos'!F36</f>
        <v>0</v>
      </c>
      <c r="G39" s="35"/>
      <c r="H39" s="181">
        <v>60</v>
      </c>
      <c r="I39" s="38"/>
      <c r="J39" s="35"/>
      <c r="K39" s="35"/>
      <c r="L39" s="48">
        <v>3</v>
      </c>
      <c r="M39" s="35"/>
      <c r="N39" s="60">
        <f>+'Valoración Datos'!$N36</f>
        <v>0</v>
      </c>
      <c r="O39" s="35"/>
      <c r="P39" s="181">
        <v>60</v>
      </c>
      <c r="Q39" s="36"/>
      <c r="R39" s="27"/>
      <c r="S39" s="28"/>
      <c r="Y39" s="27"/>
      <c r="Z39" s="27"/>
    </row>
    <row r="40" spans="1:26" x14ac:dyDescent="0.25">
      <c r="A40" s="27"/>
      <c r="B40" s="33"/>
      <c r="C40" s="35"/>
      <c r="D40" s="48">
        <v>4</v>
      </c>
      <c r="E40" s="35"/>
      <c r="F40" s="60" t="str">
        <f>+'Valoración Datos'!G36</f>
        <v>x</v>
      </c>
      <c r="G40" s="35"/>
      <c r="H40" s="181">
        <v>80</v>
      </c>
      <c r="I40" s="38"/>
      <c r="J40" s="35"/>
      <c r="K40" s="35"/>
      <c r="L40" s="48">
        <v>4</v>
      </c>
      <c r="M40" s="35"/>
      <c r="N40" s="60">
        <f>+'Valoración Datos'!$O36</f>
        <v>0</v>
      </c>
      <c r="O40" s="35"/>
      <c r="P40" s="181">
        <v>80</v>
      </c>
      <c r="Q40" s="36"/>
      <c r="R40" s="27"/>
      <c r="S40" s="28"/>
      <c r="Y40" s="27"/>
      <c r="Z40" s="27"/>
    </row>
    <row r="41" spans="1:26" x14ac:dyDescent="0.25">
      <c r="A41" s="27"/>
      <c r="B41" s="33"/>
      <c r="C41" s="35"/>
      <c r="D41" s="48">
        <v>5</v>
      </c>
      <c r="E41" s="35"/>
      <c r="F41" s="61">
        <f>+'Valoración Datos'!H36</f>
        <v>0</v>
      </c>
      <c r="G41" s="35"/>
      <c r="H41" s="181">
        <v>100</v>
      </c>
      <c r="I41" s="38"/>
      <c r="J41" s="35"/>
      <c r="K41" s="35"/>
      <c r="L41" s="48">
        <v>5</v>
      </c>
      <c r="M41" s="35"/>
      <c r="N41" s="61" t="str">
        <f>+'Valoración Datos'!$P36</f>
        <v>X</v>
      </c>
      <c r="O41" s="35"/>
      <c r="P41" s="181">
        <v>100</v>
      </c>
      <c r="Q41" s="36"/>
      <c r="R41" s="27"/>
      <c r="S41" s="28"/>
      <c r="Y41" s="27"/>
      <c r="Z41" s="27"/>
    </row>
    <row r="42" spans="1:26" ht="15.75" thickBot="1" x14ac:dyDescent="0.3">
      <c r="A42" s="27"/>
      <c r="B42" s="49"/>
      <c r="C42" s="50"/>
      <c r="D42" s="50"/>
      <c r="E42" s="50"/>
      <c r="F42" s="50"/>
      <c r="G42" s="50"/>
      <c r="H42" s="50"/>
      <c r="I42" s="55"/>
      <c r="J42" s="50"/>
      <c r="K42" s="50"/>
      <c r="L42" s="50"/>
      <c r="M42" s="50"/>
      <c r="N42" s="50"/>
      <c r="O42" s="50"/>
      <c r="P42" s="50"/>
      <c r="Q42" s="52"/>
      <c r="R42" s="27"/>
      <c r="S42" s="28"/>
      <c r="T42" s="28"/>
      <c r="U42" s="28"/>
      <c r="V42" s="28"/>
      <c r="W42" s="27"/>
      <c r="X42" s="27"/>
      <c r="Y42" s="27"/>
      <c r="Z42" s="27"/>
    </row>
    <row r="43" spans="1:26" ht="15.75" thickBot="1" x14ac:dyDescent="0.3">
      <c r="A43" s="27"/>
      <c r="B43" s="33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  <c r="R43" s="27"/>
      <c r="S43" s="28"/>
      <c r="T43" s="28"/>
      <c r="U43" s="28"/>
      <c r="V43" s="28"/>
      <c r="W43" s="27"/>
      <c r="X43" s="27"/>
      <c r="Y43" s="27"/>
      <c r="Z43" s="27"/>
    </row>
    <row r="44" spans="1:26" x14ac:dyDescent="0.25">
      <c r="A44" s="27"/>
      <c r="B44" s="159"/>
      <c r="C44" s="516" t="str">
        <f>+'Valoración Datos'!C39:P39</f>
        <v>4. RESPONSABILIDAD</v>
      </c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160"/>
      <c r="R44" s="27"/>
      <c r="S44" s="27"/>
      <c r="T44" s="27"/>
      <c r="U44" s="27"/>
      <c r="V44" s="27"/>
      <c r="W44" s="27"/>
      <c r="X44" s="27"/>
      <c r="Y44" s="27"/>
      <c r="Z44" s="27"/>
    </row>
    <row r="45" spans="1:26" x14ac:dyDescent="0.25">
      <c r="A45" s="27"/>
      <c r="B45" s="33"/>
      <c r="C45" s="35"/>
      <c r="D45" s="35"/>
      <c r="E45" s="35"/>
      <c r="F45" s="35"/>
      <c r="G45" s="35"/>
      <c r="H45" s="35"/>
      <c r="I45" s="34"/>
      <c r="J45" s="35"/>
      <c r="K45" s="35"/>
      <c r="L45" s="35"/>
      <c r="M45" s="35"/>
      <c r="N45" s="35"/>
      <c r="O45" s="35"/>
      <c r="P45" s="35"/>
      <c r="Q45" s="36"/>
      <c r="R45" s="27"/>
      <c r="S45" s="27"/>
      <c r="T45" s="27"/>
      <c r="U45" s="27"/>
      <c r="V45" s="27"/>
      <c r="W45" s="27"/>
      <c r="X45" s="27"/>
      <c r="Y45" s="27"/>
      <c r="Z45" s="27"/>
    </row>
    <row r="46" spans="1:26" x14ac:dyDescent="0.25">
      <c r="A46" s="27"/>
      <c r="B46" s="33"/>
      <c r="C46" s="180" t="s">
        <v>153</v>
      </c>
      <c r="D46" s="35"/>
      <c r="E46" s="35"/>
      <c r="F46" s="35"/>
      <c r="G46" s="35"/>
      <c r="H46" s="35"/>
      <c r="I46" s="38"/>
      <c r="J46" s="35"/>
      <c r="K46" s="180" t="s">
        <v>154</v>
      </c>
      <c r="L46" s="35"/>
      <c r="M46" s="35"/>
      <c r="N46" s="35"/>
      <c r="O46" s="35"/>
      <c r="P46" s="35"/>
      <c r="Q46" s="36"/>
      <c r="R46" s="27"/>
      <c r="S46" s="27"/>
      <c r="T46" s="27"/>
      <c r="U46" s="27"/>
      <c r="V46" s="27"/>
      <c r="W46" s="27"/>
      <c r="X46" s="27"/>
      <c r="Y46" s="27"/>
      <c r="Z46" s="27"/>
    </row>
    <row r="47" spans="1:26" x14ac:dyDescent="0.25">
      <c r="A47" s="27"/>
      <c r="B47" s="33"/>
      <c r="C47" s="35"/>
      <c r="D47" s="35"/>
      <c r="E47" s="35"/>
      <c r="F47" s="35"/>
      <c r="G47" s="35"/>
      <c r="H47" s="35"/>
      <c r="I47" s="38"/>
      <c r="J47" s="35"/>
      <c r="K47" s="35"/>
      <c r="L47" s="35"/>
      <c r="M47" s="35"/>
      <c r="N47" s="35"/>
      <c r="O47" s="35"/>
      <c r="P47" s="35"/>
      <c r="Q47" s="36"/>
      <c r="R47" s="27"/>
      <c r="S47" s="27"/>
      <c r="T47" s="27"/>
      <c r="U47" s="27"/>
      <c r="V47" s="27"/>
      <c r="W47" s="27"/>
      <c r="X47" s="27"/>
      <c r="Y47" s="27"/>
      <c r="Z47" s="27"/>
    </row>
    <row r="48" spans="1:26" x14ac:dyDescent="0.25">
      <c r="A48" s="27"/>
      <c r="B48" s="33"/>
      <c r="C48" s="42" t="s">
        <v>110</v>
      </c>
      <c r="D48" s="35"/>
      <c r="E48" s="35"/>
      <c r="F48" s="35"/>
      <c r="G48" s="35"/>
      <c r="H48" s="35"/>
      <c r="I48" s="38"/>
      <c r="J48" s="35"/>
      <c r="K48" s="35"/>
      <c r="L48" s="48">
        <v>1</v>
      </c>
      <c r="M48" s="35"/>
      <c r="N48" s="59">
        <f>+'Valoración Datos'!$L$43</f>
        <v>0</v>
      </c>
      <c r="O48" s="35"/>
      <c r="P48" s="181">
        <v>20</v>
      </c>
      <c r="Q48" s="36"/>
      <c r="R48" s="27"/>
      <c r="S48" s="27"/>
      <c r="T48" s="27"/>
      <c r="U48" s="27"/>
      <c r="V48" s="27"/>
      <c r="W48" s="27"/>
      <c r="X48" s="27"/>
      <c r="Y48" s="27"/>
      <c r="Z48" s="27"/>
    </row>
    <row r="49" spans="1:26" x14ac:dyDescent="0.25">
      <c r="A49" s="27"/>
      <c r="B49" s="33"/>
      <c r="C49" s="37" t="s">
        <v>113</v>
      </c>
      <c r="D49" s="35"/>
      <c r="E49" s="35"/>
      <c r="F49" s="59">
        <f>+'Valoración Datos'!H43</f>
        <v>0</v>
      </c>
      <c r="G49" s="35"/>
      <c r="H49" s="181">
        <v>25</v>
      </c>
      <c r="I49" s="38"/>
      <c r="J49" s="35"/>
      <c r="K49" s="35"/>
      <c r="L49" s="48">
        <v>2</v>
      </c>
      <c r="M49" s="35"/>
      <c r="N49" s="60">
        <f>+'Valoración Datos'!$M$43</f>
        <v>0</v>
      </c>
      <c r="O49" s="35"/>
      <c r="P49" s="181">
        <v>40</v>
      </c>
      <c r="Q49" s="36"/>
      <c r="R49" s="27"/>
      <c r="S49" s="27"/>
      <c r="T49" s="27"/>
      <c r="U49" s="27"/>
      <c r="V49" s="27"/>
      <c r="W49" s="27"/>
      <c r="X49" s="27"/>
      <c r="Y49" s="27"/>
      <c r="Z49" s="27"/>
    </row>
    <row r="50" spans="1:26" x14ac:dyDescent="0.25">
      <c r="A50" s="27"/>
      <c r="B50" s="33"/>
      <c r="C50" s="37" t="s">
        <v>116</v>
      </c>
      <c r="D50" s="35"/>
      <c r="E50" s="35"/>
      <c r="F50" s="60">
        <f>+'Valoración Datos'!H44</f>
        <v>0</v>
      </c>
      <c r="G50" s="35"/>
      <c r="H50" s="181">
        <v>50</v>
      </c>
      <c r="I50" s="38"/>
      <c r="J50" s="35"/>
      <c r="K50" s="35"/>
      <c r="L50" s="48">
        <v>3</v>
      </c>
      <c r="M50" s="35"/>
      <c r="N50" s="60">
        <f>+'Valoración Datos'!$N$43</f>
        <v>0</v>
      </c>
      <c r="O50" s="35"/>
      <c r="P50" s="181">
        <v>60</v>
      </c>
      <c r="Q50" s="36"/>
      <c r="R50" s="27"/>
      <c r="S50" s="27"/>
      <c r="T50" s="27"/>
      <c r="U50" s="27"/>
      <c r="V50" s="27"/>
      <c r="W50" s="27"/>
      <c r="X50" s="27"/>
      <c r="Y50" s="27"/>
      <c r="Z50" s="27"/>
    </row>
    <row r="51" spans="1:26" x14ac:dyDescent="0.25">
      <c r="A51" s="27"/>
      <c r="B51" s="33"/>
      <c r="C51" s="37" t="s">
        <v>118</v>
      </c>
      <c r="D51" s="35"/>
      <c r="E51" s="35"/>
      <c r="F51" s="61">
        <f>+'Valoración Datos'!H45</f>
        <v>0</v>
      </c>
      <c r="G51" s="35"/>
      <c r="H51" s="181">
        <v>75</v>
      </c>
      <c r="I51" s="38"/>
      <c r="J51" s="35"/>
      <c r="K51" s="35"/>
      <c r="L51" s="48">
        <v>4</v>
      </c>
      <c r="M51" s="35"/>
      <c r="N51" s="60" t="str">
        <f>+'Valoración Datos'!$O$43</f>
        <v>X</v>
      </c>
      <c r="O51" s="35"/>
      <c r="P51" s="181">
        <v>80</v>
      </c>
      <c r="Q51" s="36"/>
      <c r="R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25">
      <c r="A52" s="27"/>
      <c r="B52" s="33"/>
      <c r="C52" s="42" t="s">
        <v>121</v>
      </c>
      <c r="D52" s="35"/>
      <c r="E52" s="35"/>
      <c r="F52" s="62"/>
      <c r="G52" s="35"/>
      <c r="H52" s="62"/>
      <c r="I52" s="38"/>
      <c r="J52" s="35"/>
      <c r="K52" s="35"/>
      <c r="L52" s="48">
        <v>5</v>
      </c>
      <c r="M52" s="35"/>
      <c r="N52" s="61">
        <f>+'Valoración Datos'!$P$43</f>
        <v>0</v>
      </c>
      <c r="O52" s="35"/>
      <c r="P52" s="181">
        <v>100</v>
      </c>
      <c r="Q52" s="36"/>
      <c r="R52" s="27"/>
      <c r="S52" s="27"/>
      <c r="T52" s="27"/>
      <c r="U52" s="27"/>
      <c r="V52" s="27"/>
      <c r="W52" s="27"/>
      <c r="X52" s="27"/>
      <c r="Y52" s="27"/>
      <c r="Z52" s="27"/>
    </row>
    <row r="53" spans="1:26" x14ac:dyDescent="0.25">
      <c r="A53" s="27"/>
      <c r="B53" s="33"/>
      <c r="C53" s="37" t="s">
        <v>123</v>
      </c>
      <c r="D53" s="35"/>
      <c r="E53" s="35"/>
      <c r="F53" s="59">
        <f>+'Valoración Datos'!H47</f>
        <v>0</v>
      </c>
      <c r="G53" s="35"/>
      <c r="H53" s="181">
        <v>100</v>
      </c>
      <c r="I53" s="38"/>
      <c r="J53" s="35"/>
      <c r="K53" s="35"/>
      <c r="L53" s="35"/>
      <c r="M53" s="35"/>
      <c r="N53" s="35"/>
      <c r="O53" s="35"/>
      <c r="P53" s="35"/>
      <c r="Q53" s="36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25">
      <c r="A54" s="27"/>
      <c r="B54" s="33"/>
      <c r="C54" s="37" t="s">
        <v>126</v>
      </c>
      <c r="D54" s="35"/>
      <c r="E54" s="35"/>
      <c r="F54" s="60">
        <f>+'Valoración Datos'!H48</f>
        <v>0</v>
      </c>
      <c r="G54" s="35"/>
      <c r="H54" s="181">
        <v>125</v>
      </c>
      <c r="I54" s="38"/>
      <c r="J54" s="35"/>
      <c r="K54" s="35"/>
      <c r="L54" s="35"/>
      <c r="M54" s="35"/>
      <c r="N54" s="35"/>
      <c r="O54" s="35"/>
      <c r="P54" s="35"/>
      <c r="Q54" s="36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27"/>
      <c r="B55" s="33"/>
      <c r="C55" s="37" t="s">
        <v>128</v>
      </c>
      <c r="D55" s="35"/>
      <c r="E55" s="35"/>
      <c r="F55" s="60" t="str">
        <f>+'Valoración Datos'!H49</f>
        <v>x</v>
      </c>
      <c r="G55" s="35"/>
      <c r="H55" s="181">
        <v>150</v>
      </c>
      <c r="I55" s="38"/>
      <c r="J55" s="35"/>
      <c r="K55" s="35"/>
      <c r="L55" s="35"/>
      <c r="M55" s="35"/>
      <c r="N55" s="35"/>
      <c r="O55" s="35"/>
      <c r="P55" s="35"/>
      <c r="Q55" s="36"/>
      <c r="R55" s="27"/>
      <c r="S55" s="27"/>
      <c r="T55" s="27"/>
      <c r="U55" s="27"/>
      <c r="V55" s="27"/>
      <c r="W55" s="27"/>
      <c r="X55" s="27"/>
      <c r="Y55" s="27"/>
      <c r="Z55" s="27"/>
    </row>
    <row r="56" spans="1:26" x14ac:dyDescent="0.25">
      <c r="A56" s="27"/>
      <c r="B56" s="33"/>
      <c r="C56" s="37" t="s">
        <v>131</v>
      </c>
      <c r="D56" s="35"/>
      <c r="E56" s="35"/>
      <c r="F56" s="61">
        <f>+'Valoración Datos'!H50</f>
        <v>0</v>
      </c>
      <c r="G56" s="35"/>
      <c r="H56" s="181">
        <v>175</v>
      </c>
      <c r="I56" s="38"/>
      <c r="J56" s="35"/>
      <c r="K56" s="35"/>
      <c r="L56" s="35"/>
      <c r="M56" s="35"/>
      <c r="N56" s="35"/>
      <c r="O56" s="35"/>
      <c r="P56" s="35"/>
      <c r="Q56" s="36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25">
      <c r="A57" s="27"/>
      <c r="B57" s="33"/>
      <c r="C57" s="42" t="s">
        <v>134</v>
      </c>
      <c r="D57" s="35"/>
      <c r="E57" s="35"/>
      <c r="F57" s="62"/>
      <c r="G57" s="35"/>
      <c r="H57" s="62"/>
      <c r="I57" s="38"/>
      <c r="J57" s="35"/>
      <c r="K57" s="35"/>
      <c r="L57" s="35"/>
      <c r="M57" s="35"/>
      <c r="N57" s="35"/>
      <c r="O57" s="35"/>
      <c r="P57" s="35"/>
      <c r="Q57" s="36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25">
      <c r="A58" s="27"/>
      <c r="B58" s="33"/>
      <c r="C58" s="37" t="s">
        <v>136</v>
      </c>
      <c r="D58" s="35"/>
      <c r="E58" s="35"/>
      <c r="F58" s="63">
        <f>+'Valoración Datos'!H52</f>
        <v>0</v>
      </c>
      <c r="G58" s="35"/>
      <c r="H58" s="181">
        <v>200</v>
      </c>
      <c r="I58" s="38"/>
      <c r="J58" s="35"/>
      <c r="K58" s="35"/>
      <c r="L58" s="35"/>
      <c r="M58" s="35"/>
      <c r="N58" s="35"/>
      <c r="O58" s="35"/>
      <c r="P58" s="35"/>
      <c r="Q58" s="36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thickBot="1" x14ac:dyDescent="0.3">
      <c r="A59" s="27"/>
      <c r="B59" s="49"/>
      <c r="C59" s="50"/>
      <c r="D59" s="50"/>
      <c r="E59" s="50"/>
      <c r="F59" s="50"/>
      <c r="G59" s="50"/>
      <c r="H59" s="50"/>
      <c r="I59" s="55"/>
      <c r="J59" s="50"/>
      <c r="K59" s="50"/>
      <c r="L59" s="50"/>
      <c r="M59" s="50"/>
      <c r="N59" s="50"/>
      <c r="O59" s="50"/>
      <c r="P59" s="50"/>
      <c r="Q59" s="52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5.75" hidden="1" thickBot="1" x14ac:dyDescent="0.3">
      <c r="A60" s="27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8"/>
      <c r="R60" s="27"/>
      <c r="S60" s="28"/>
      <c r="T60" s="28"/>
      <c r="U60" s="28"/>
      <c r="V60" s="28"/>
      <c r="W60" s="28"/>
      <c r="X60" s="27"/>
      <c r="Y60" s="27"/>
      <c r="Z60" s="27"/>
    </row>
    <row r="61" spans="1:26" x14ac:dyDescent="0.25">
      <c r="A61" s="27"/>
      <c r="B61" s="159"/>
      <c r="C61" s="516" t="s">
        <v>155</v>
      </c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6"/>
      <c r="O61" s="516"/>
      <c r="P61" s="516"/>
      <c r="Q61" s="160"/>
      <c r="R61" s="27"/>
      <c r="S61" s="28"/>
      <c r="T61" s="28"/>
      <c r="U61" s="28"/>
      <c r="V61" s="28"/>
      <c r="W61" s="28"/>
      <c r="X61" s="27"/>
      <c r="Y61" s="27"/>
      <c r="Z61" s="27"/>
    </row>
    <row r="62" spans="1:26" x14ac:dyDescent="0.25">
      <c r="A62" s="27"/>
      <c r="B62" s="3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  <c r="R62" s="27"/>
      <c r="S62" s="28"/>
      <c r="T62" s="28"/>
      <c r="U62" s="28"/>
      <c r="V62" s="28"/>
      <c r="W62" s="28"/>
      <c r="X62" s="27"/>
      <c r="Y62" s="27"/>
      <c r="Z62" s="27"/>
    </row>
    <row r="63" spans="1:26" x14ac:dyDescent="0.25">
      <c r="A63" s="27"/>
      <c r="B63" s="33"/>
      <c r="C63" s="183" t="s">
        <v>156</v>
      </c>
      <c r="D63" s="535">
        <f>+'Base de Datos'!G32</f>
        <v>814</v>
      </c>
      <c r="E63" s="536"/>
      <c r="F63" s="35"/>
      <c r="G63" s="537" t="s">
        <v>157</v>
      </c>
      <c r="H63" s="537"/>
      <c r="I63" s="538">
        <f>+'Base de Datos'!H33</f>
        <v>11</v>
      </c>
      <c r="J63" s="539"/>
      <c r="K63" s="183" t="s">
        <v>158</v>
      </c>
      <c r="L63" s="538" t="str">
        <f>+'Base de Datos'!G33</f>
        <v>Servidor Público 5</v>
      </c>
      <c r="M63" s="540"/>
      <c r="N63" s="540"/>
      <c r="O63" s="540"/>
      <c r="P63" s="539"/>
      <c r="Q63" s="36"/>
      <c r="R63" s="27"/>
      <c r="S63" s="28"/>
      <c r="T63" s="28"/>
      <c r="U63" s="28"/>
      <c r="V63" s="28"/>
      <c r="W63" s="28"/>
      <c r="X63" s="27"/>
      <c r="Y63" s="27"/>
      <c r="Z63" s="27"/>
    </row>
    <row r="64" spans="1:26" ht="15.75" thickBot="1" x14ac:dyDescent="0.3">
      <c r="A64" s="27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2"/>
      <c r="R64" s="27"/>
      <c r="S64" s="28"/>
      <c r="T64" s="28"/>
      <c r="U64" s="28"/>
      <c r="V64" s="28"/>
      <c r="W64" s="28"/>
      <c r="X64" s="27"/>
      <c r="Y64" s="27"/>
      <c r="Z64" s="27"/>
    </row>
    <row r="65" spans="1:26" ht="15.75" thickBot="1" x14ac:dyDescent="0.3">
      <c r="A65" s="27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8"/>
      <c r="R65" s="27"/>
      <c r="S65" s="28"/>
      <c r="T65" s="28"/>
      <c r="U65" s="28"/>
      <c r="V65" s="28"/>
      <c r="W65" s="28"/>
      <c r="X65" s="27"/>
      <c r="Y65" s="27"/>
      <c r="Z65" s="27"/>
    </row>
    <row r="66" spans="1:26" x14ac:dyDescent="0.25">
      <c r="A66" s="27"/>
      <c r="B66" s="159"/>
      <c r="C66" s="516" t="s">
        <v>159</v>
      </c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516"/>
      <c r="P66" s="516"/>
      <c r="Q66" s="160"/>
      <c r="R66" s="27"/>
      <c r="S66" s="28"/>
      <c r="T66" s="28"/>
      <c r="U66" s="28"/>
      <c r="V66" s="28"/>
      <c r="W66" s="28"/>
      <c r="X66" s="27"/>
      <c r="Y66" s="27"/>
      <c r="Z66" s="27"/>
    </row>
    <row r="67" spans="1:26" x14ac:dyDescent="0.25">
      <c r="A67" s="27"/>
      <c r="B67" s="33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27"/>
      <c r="S67" s="28"/>
      <c r="T67" s="28"/>
      <c r="U67" s="28"/>
      <c r="V67" s="28"/>
      <c r="W67" s="28"/>
      <c r="X67" s="27"/>
      <c r="Y67" s="27"/>
      <c r="Z67" s="27"/>
    </row>
    <row r="68" spans="1:26" x14ac:dyDescent="0.25">
      <c r="A68" s="27"/>
      <c r="B68" s="33"/>
      <c r="C68" s="65" t="s">
        <v>98</v>
      </c>
      <c r="D68" s="542" t="s">
        <v>160</v>
      </c>
      <c r="E68" s="543"/>
      <c r="F68" s="543"/>
      <c r="G68" s="543"/>
      <c r="H68" s="544"/>
      <c r="I68" s="35"/>
      <c r="J68" s="35"/>
      <c r="K68" s="35"/>
      <c r="L68" s="35"/>
      <c r="M68" s="35"/>
      <c r="N68" s="35"/>
      <c r="O68" s="35"/>
      <c r="P68" s="35"/>
      <c r="Q68" s="36"/>
      <c r="R68" s="27"/>
      <c r="S68" s="28"/>
      <c r="T68" s="28"/>
      <c r="U68" s="28"/>
      <c r="V68" s="28"/>
      <c r="W68" s="28"/>
      <c r="X68" s="27"/>
      <c r="Y68" s="27"/>
      <c r="Z68" s="27"/>
    </row>
    <row r="69" spans="1:26" x14ac:dyDescent="0.25">
      <c r="A69" s="27"/>
      <c r="B69" s="3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27"/>
      <c r="S69" s="28"/>
      <c r="T69" s="28"/>
      <c r="U69" s="28"/>
      <c r="V69" s="28"/>
      <c r="W69" s="28"/>
      <c r="X69" s="27"/>
      <c r="Y69" s="27"/>
      <c r="Z69" s="27"/>
    </row>
    <row r="70" spans="1:26" x14ac:dyDescent="0.25">
      <c r="A70" s="27"/>
      <c r="B70" s="33"/>
      <c r="C70" s="545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7"/>
      <c r="Q70" s="36"/>
      <c r="R70" s="27"/>
      <c r="S70" s="66"/>
      <c r="T70" s="28"/>
      <c r="U70" s="28"/>
      <c r="V70" s="28"/>
      <c r="W70" s="28"/>
      <c r="X70" s="27"/>
      <c r="Y70" s="27"/>
      <c r="Z70" s="27"/>
    </row>
    <row r="71" spans="1:26" ht="26.25" customHeight="1" x14ac:dyDescent="0.25">
      <c r="A71" s="67"/>
      <c r="B71" s="68"/>
      <c r="C71" s="548" t="s">
        <v>161</v>
      </c>
      <c r="D71" s="548"/>
      <c r="E71" s="548" t="s">
        <v>162</v>
      </c>
      <c r="F71" s="548"/>
      <c r="G71" s="548"/>
      <c r="H71" s="548"/>
      <c r="I71" s="548"/>
      <c r="J71" s="548"/>
      <c r="K71" s="548"/>
      <c r="L71" s="548" t="s">
        <v>163</v>
      </c>
      <c r="M71" s="548"/>
      <c r="N71" s="548"/>
      <c r="O71" s="548"/>
      <c r="P71" s="548"/>
      <c r="Q71" s="69"/>
      <c r="R71" s="67"/>
      <c r="S71" s="67"/>
      <c r="T71" s="67"/>
      <c r="U71" s="67"/>
      <c r="V71" s="28"/>
      <c r="W71" s="28"/>
      <c r="X71" s="67"/>
      <c r="Y71" s="67"/>
      <c r="Z71" s="67"/>
    </row>
    <row r="72" spans="1:26" ht="15.75" thickBot="1" x14ac:dyDescent="0.3">
      <c r="A72" s="27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2"/>
      <c r="R72" s="27"/>
      <c r="S72" s="28"/>
      <c r="T72" s="28"/>
      <c r="U72" s="28"/>
      <c r="V72" s="67"/>
      <c r="W72" s="28"/>
      <c r="X72" s="27"/>
      <c r="Y72" s="27"/>
      <c r="Z72" s="27"/>
    </row>
    <row r="73" spans="1:26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541"/>
      <c r="L73" s="541"/>
      <c r="M73" s="541"/>
      <c r="N73" s="541"/>
      <c r="O73" s="541"/>
      <c r="P73" s="541"/>
      <c r="Q73" s="27"/>
      <c r="R73" s="27"/>
      <c r="S73" s="28"/>
      <c r="T73" s="28"/>
      <c r="U73" s="28"/>
      <c r="V73" s="28"/>
      <c r="W73" s="67"/>
      <c r="X73" s="27"/>
      <c r="Y73" s="27"/>
      <c r="Z73" s="27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7"/>
  <sheetViews>
    <sheetView topLeftCell="A13" workbookViewId="0">
      <selection activeCell="D16" sqref="D1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164</v>
      </c>
      <c r="D3" t="s">
        <v>165</v>
      </c>
      <c r="F3" s="552" t="s">
        <v>166</v>
      </c>
      <c r="G3" s="553"/>
      <c r="H3" s="553"/>
      <c r="I3" s="553"/>
      <c r="J3" s="554"/>
    </row>
    <row r="4" spans="3:10" x14ac:dyDescent="0.25">
      <c r="C4" t="s">
        <v>8</v>
      </c>
      <c r="D4" t="s">
        <v>167</v>
      </c>
      <c r="F4" s="557" t="s">
        <v>168</v>
      </c>
      <c r="G4" s="555" t="s">
        <v>157</v>
      </c>
      <c r="H4" s="559" t="s">
        <v>169</v>
      </c>
      <c r="I4" s="560"/>
      <c r="J4" s="561" t="s">
        <v>170</v>
      </c>
    </row>
    <row r="5" spans="3:10" x14ac:dyDescent="0.25">
      <c r="C5" t="s">
        <v>171</v>
      </c>
      <c r="D5" t="s">
        <v>172</v>
      </c>
      <c r="F5" s="558"/>
      <c r="G5" s="556"/>
      <c r="H5" s="99" t="s">
        <v>173</v>
      </c>
      <c r="I5" s="99" t="s">
        <v>174</v>
      </c>
      <c r="J5" s="562"/>
    </row>
    <row r="6" spans="3:10" x14ac:dyDescent="0.25">
      <c r="C6" t="s">
        <v>175</v>
      </c>
      <c r="D6" t="s">
        <v>176</v>
      </c>
      <c r="F6" s="101" t="s">
        <v>177</v>
      </c>
      <c r="G6" s="100">
        <v>1</v>
      </c>
      <c r="H6" s="102">
        <v>153</v>
      </c>
      <c r="I6" s="103">
        <v>213</v>
      </c>
      <c r="J6" s="104">
        <v>395</v>
      </c>
    </row>
    <row r="7" spans="3:10" x14ac:dyDescent="0.25">
      <c r="D7" t="s">
        <v>178</v>
      </c>
      <c r="F7" s="101" t="s">
        <v>179</v>
      </c>
      <c r="G7" s="105">
        <v>2</v>
      </c>
      <c r="H7" s="107">
        <v>214</v>
      </c>
      <c r="I7" s="107">
        <v>273</v>
      </c>
      <c r="J7" s="108">
        <v>415</v>
      </c>
    </row>
    <row r="8" spans="3:10" x14ac:dyDescent="0.25">
      <c r="D8" t="s">
        <v>180</v>
      </c>
      <c r="F8" s="106" t="s">
        <v>181</v>
      </c>
      <c r="G8" s="105">
        <v>3</v>
      </c>
      <c r="H8" s="107">
        <v>274</v>
      </c>
      <c r="I8" s="107">
        <v>334</v>
      </c>
      <c r="J8" s="108">
        <v>439</v>
      </c>
    </row>
    <row r="9" spans="3:10" x14ac:dyDescent="0.25">
      <c r="D9" t="s">
        <v>182</v>
      </c>
      <c r="F9" s="106" t="s">
        <v>183</v>
      </c>
      <c r="G9" s="105">
        <v>4</v>
      </c>
      <c r="H9" s="107">
        <v>335</v>
      </c>
      <c r="I9" s="107">
        <v>394</v>
      </c>
      <c r="J9" s="108">
        <v>468</v>
      </c>
    </row>
    <row r="10" spans="3:10" x14ac:dyDescent="0.25">
      <c r="D10" t="s">
        <v>184</v>
      </c>
      <c r="F10" s="106" t="s">
        <v>185</v>
      </c>
      <c r="G10" s="105">
        <v>5</v>
      </c>
      <c r="H10" s="107">
        <v>395</v>
      </c>
      <c r="I10" s="107">
        <v>455</v>
      </c>
      <c r="J10" s="108">
        <v>500</v>
      </c>
    </row>
    <row r="11" spans="3:10" x14ac:dyDescent="0.25">
      <c r="F11" s="106" t="s">
        <v>186</v>
      </c>
      <c r="G11" s="105">
        <v>6</v>
      </c>
      <c r="H11" s="107">
        <v>456</v>
      </c>
      <c r="I11" s="107">
        <v>516</v>
      </c>
      <c r="J11" s="108">
        <v>545</v>
      </c>
    </row>
    <row r="12" spans="3:10" x14ac:dyDescent="0.25">
      <c r="F12" s="106" t="s">
        <v>187</v>
      </c>
      <c r="G12" s="105">
        <v>7</v>
      </c>
      <c r="H12" s="107">
        <v>517</v>
      </c>
      <c r="I12" s="107">
        <v>576</v>
      </c>
      <c r="J12" s="108">
        <v>595</v>
      </c>
    </row>
    <row r="13" spans="3:10" x14ac:dyDescent="0.25">
      <c r="F13" s="106" t="s">
        <v>188</v>
      </c>
      <c r="G13" s="105">
        <v>8</v>
      </c>
      <c r="H13" s="107">
        <v>577</v>
      </c>
      <c r="I13" s="107">
        <v>637</v>
      </c>
      <c r="J13" s="108">
        <v>660</v>
      </c>
    </row>
    <row r="14" spans="3:10" x14ac:dyDescent="0.25">
      <c r="F14" s="106" t="s">
        <v>189</v>
      </c>
      <c r="G14" s="105">
        <v>9</v>
      </c>
      <c r="H14" s="107">
        <v>638</v>
      </c>
      <c r="I14" s="107">
        <v>697</v>
      </c>
      <c r="J14" s="108">
        <v>725</v>
      </c>
    </row>
    <row r="15" spans="3:10" x14ac:dyDescent="0.25">
      <c r="F15" s="106" t="s">
        <v>190</v>
      </c>
      <c r="G15" s="105">
        <v>10</v>
      </c>
      <c r="H15" s="107">
        <v>698</v>
      </c>
      <c r="I15" s="107">
        <v>758</v>
      </c>
      <c r="J15" s="108">
        <v>800</v>
      </c>
    </row>
    <row r="16" spans="3:10" x14ac:dyDescent="0.25">
      <c r="F16" s="106" t="s">
        <v>191</v>
      </c>
      <c r="G16" s="105">
        <v>11</v>
      </c>
      <c r="H16" s="107">
        <v>759</v>
      </c>
      <c r="I16" s="107">
        <v>819</v>
      </c>
      <c r="J16" s="108">
        <v>895</v>
      </c>
    </row>
    <row r="17" spans="6:10" x14ac:dyDescent="0.25">
      <c r="F17" s="106" t="s">
        <v>192</v>
      </c>
      <c r="G17" s="105">
        <v>12</v>
      </c>
      <c r="H17" s="107">
        <v>820</v>
      </c>
      <c r="I17" s="107">
        <v>879</v>
      </c>
      <c r="J17" s="108">
        <v>1022</v>
      </c>
    </row>
    <row r="18" spans="6:10" x14ac:dyDescent="0.25">
      <c r="F18" s="106" t="s">
        <v>193</v>
      </c>
      <c r="G18" s="105">
        <v>13</v>
      </c>
      <c r="H18" s="107">
        <v>880</v>
      </c>
      <c r="I18" s="107">
        <v>940</v>
      </c>
      <c r="J18" s="108">
        <v>1215</v>
      </c>
    </row>
    <row r="19" spans="6:10" ht="15.75" thickBot="1" x14ac:dyDescent="0.3">
      <c r="F19" s="110" t="s">
        <v>194</v>
      </c>
      <c r="G19" s="109">
        <v>14</v>
      </c>
      <c r="H19" s="111">
        <v>941</v>
      </c>
      <c r="I19" s="111">
        <v>1000</v>
      </c>
      <c r="J19" s="112">
        <v>1340</v>
      </c>
    </row>
    <row r="20" spans="6:10" x14ac:dyDescent="0.25">
      <c r="F20" s="113"/>
      <c r="G20" s="114"/>
      <c r="H20" s="113"/>
      <c r="I20" s="113"/>
      <c r="J20" s="28"/>
    </row>
    <row r="21" spans="6:10" ht="15.75" thickBot="1" x14ac:dyDescent="0.3">
      <c r="F21" s="113"/>
      <c r="G21" s="114"/>
      <c r="H21" s="113"/>
      <c r="I21" s="113"/>
      <c r="J21" s="28"/>
    </row>
    <row r="22" spans="6:10" x14ac:dyDescent="0.25">
      <c r="F22" s="549" t="s">
        <v>195</v>
      </c>
      <c r="G22" s="550"/>
      <c r="H22" s="551"/>
      <c r="I22" s="27"/>
      <c r="J22" s="27"/>
    </row>
    <row r="23" spans="6:10" x14ac:dyDescent="0.25">
      <c r="F23" s="115" t="s">
        <v>196</v>
      </c>
      <c r="G23" s="116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7"/>
      <c r="I23" s="27"/>
      <c r="J23" s="27"/>
    </row>
    <row r="24" spans="6:10" x14ac:dyDescent="0.25">
      <c r="F24" s="118"/>
      <c r="G24" s="119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0">
        <f>G24+G23</f>
        <v>140</v>
      </c>
      <c r="I24" s="27"/>
      <c r="J24" s="27"/>
    </row>
    <row r="25" spans="6:10" x14ac:dyDescent="0.25">
      <c r="F25" s="118" t="s">
        <v>197</v>
      </c>
      <c r="G25" s="119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Clasificación'!NZ210,'Valoración Clasificación'!P21,IF('Valoración Clasificación'!N23&gt;0,'Valoración Clasificación'!P23))))))))</f>
        <v>84</v>
      </c>
      <c r="H25" s="120"/>
      <c r="I25" s="27"/>
      <c r="J25" s="27"/>
    </row>
    <row r="26" spans="6:10" x14ac:dyDescent="0.25">
      <c r="F26" s="118" t="s">
        <v>198</v>
      </c>
      <c r="G26" s="119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100</v>
      </c>
      <c r="H26" s="120"/>
      <c r="I26" s="27"/>
      <c r="J26" s="27"/>
    </row>
    <row r="27" spans="6:10" x14ac:dyDescent="0.25">
      <c r="F27" s="118" t="s">
        <v>199</v>
      </c>
      <c r="G27" s="119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0"/>
      <c r="I27" s="27"/>
      <c r="J27" s="27"/>
    </row>
    <row r="28" spans="6:10" x14ac:dyDescent="0.25">
      <c r="F28" s="118" t="s">
        <v>200</v>
      </c>
      <c r="G28" s="119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0"/>
      <c r="I28" s="27"/>
      <c r="J28" s="27"/>
    </row>
    <row r="29" spans="6:10" x14ac:dyDescent="0.25">
      <c r="F29" s="118" t="s">
        <v>201</v>
      </c>
      <c r="G29" s="119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100</v>
      </c>
      <c r="H29" s="120"/>
      <c r="I29" s="27"/>
      <c r="J29" s="27"/>
    </row>
    <row r="30" spans="6:10" x14ac:dyDescent="0.25">
      <c r="F30" s="118" t="s">
        <v>202</v>
      </c>
      <c r="G30" s="119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150</v>
      </c>
      <c r="H30" s="120"/>
      <c r="I30" s="27"/>
      <c r="J30" s="27"/>
    </row>
    <row r="31" spans="6:10" x14ac:dyDescent="0.25">
      <c r="F31" s="118" t="s">
        <v>203</v>
      </c>
      <c r="G31" s="119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0"/>
      <c r="I31" s="27"/>
      <c r="J31" s="27"/>
    </row>
    <row r="32" spans="6:10" x14ac:dyDescent="0.25">
      <c r="F32" s="118"/>
      <c r="G32" s="121">
        <f>SUM(G23:G31)</f>
        <v>814</v>
      </c>
      <c r="H32" s="120"/>
      <c r="I32" s="27"/>
      <c r="J32" s="27"/>
    </row>
    <row r="33" spans="6:10" x14ac:dyDescent="0.25">
      <c r="F33" s="118" t="s">
        <v>204</v>
      </c>
      <c r="G33" s="119" t="str">
        <f>IF(G32&lt;153,0,IF(G32&lt;H7,F6,IF(G32&lt;H8,F7,IF(G32&lt;H9,F8,IF(G32&lt;H10,F9,IF(G32&lt;H11,F10,IF(G32&lt;H12,F11,G34)))))))</f>
        <v>Servidor Público 5</v>
      </c>
      <c r="H33" s="120">
        <f>IFERROR(VLOOKUP(G33,$F$6:$J$19,2,0),"")</f>
        <v>11</v>
      </c>
      <c r="I33" s="27"/>
      <c r="J33" s="27"/>
    </row>
    <row r="34" spans="6:10" x14ac:dyDescent="0.25">
      <c r="F34" s="118" t="s">
        <v>205</v>
      </c>
      <c r="G34" s="119" t="str">
        <f>IF(G32&lt;H12,"",IF(G32&lt;H13,F12,IF(G32&lt;H14,F13,IF(G32&lt;H15,F14,IF(G32&lt;H16,F15,IF(G32&lt;H17,F16,IF(G32&lt;H18,F17,G35)))))))</f>
        <v>Servidor Público 5</v>
      </c>
      <c r="H34" s="120">
        <f t="shared" ref="H34:H35" si="0">IFERROR(VLOOKUP(G34,$F$6:$J$19,2,0),"")</f>
        <v>11</v>
      </c>
      <c r="I34" s="27"/>
      <c r="J34" s="27"/>
    </row>
    <row r="35" spans="6:10" ht="15.75" thickBot="1" x14ac:dyDescent="0.3">
      <c r="F35" s="122" t="s">
        <v>206</v>
      </c>
      <c r="G35" s="123" t="str">
        <f>IF(G32&lt;H18,"",IF(G32&lt;H19,F18,IF(G32&lt;=I19,F19,"error")))</f>
        <v/>
      </c>
      <c r="H35" s="129" t="str">
        <f t="shared" si="0"/>
        <v/>
      </c>
      <c r="I35" s="27"/>
      <c r="J35" s="27"/>
    </row>
    <row r="36" spans="6:10" x14ac:dyDescent="0.25">
      <c r="F36" s="28"/>
      <c r="G36" s="28"/>
      <c r="H36" s="28"/>
      <c r="I36" s="27"/>
      <c r="J36" s="27"/>
    </row>
    <row r="37" spans="6:10" x14ac:dyDescent="0.25">
      <c r="F37" s="28"/>
      <c r="G37" s="28"/>
      <c r="H37" s="28"/>
      <c r="I37" s="27"/>
      <c r="J37" s="27"/>
    </row>
  </sheetData>
  <sheetProtection algorithmName="SHA-512" hashValue="wB4cQ4n0tbcru52ZPUZjo7ZMuDYKc5nT06t/6/LTxKETEWzUnkJipdHhELcbKLf0rxRr/hcuP/m2ax7lG2iFyw==" saltValue="QKg4xUKkFqKheloJsIJNJg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user</cp:lastModifiedBy>
  <cp:revision/>
  <dcterms:created xsi:type="dcterms:W3CDTF">2015-09-01T13:10:33Z</dcterms:created>
  <dcterms:modified xsi:type="dcterms:W3CDTF">2016-02-13T04:12:10Z</dcterms:modified>
</cp:coreProperties>
</file>